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28515" windowHeight="12600" activeTab="3"/>
  </bookViews>
  <sheets>
    <sheet name="Finalergebnis" sheetId="13" r:id="rId1"/>
    <sheet name="Finale" sheetId="11" r:id="rId2"/>
    <sheet name="Halbfinale" sheetId="9" r:id="rId3"/>
    <sheet name="Landesliga 2022_23 Stand" sheetId="2" r:id="rId4"/>
    <sheet name="Landesliga 2022_23 Schnittliste" sheetId="1" r:id="rId5"/>
    <sheet name="Runde 1" sheetId="3" r:id="rId6"/>
    <sheet name="Runde 2" sheetId="5" r:id="rId7"/>
    <sheet name="Runde 3" sheetId="4" r:id="rId8"/>
    <sheet name="Runde 4" sheetId="6" r:id="rId9"/>
    <sheet name="Runde 5" sheetId="7" r:id="rId10"/>
  </sheets>
  <calcPr calcId="145621"/>
</workbook>
</file>

<file path=xl/calcChain.xml><?xml version="1.0" encoding="utf-8"?>
<calcChain xmlns="http://schemas.openxmlformats.org/spreadsheetml/2006/main">
  <c r="J13" i="4" l="1"/>
  <c r="J11" i="4"/>
  <c r="B28" i="1"/>
  <c r="C28" i="1"/>
  <c r="E28" i="1"/>
  <c r="F28" i="1"/>
  <c r="B23" i="1" l="1"/>
  <c r="C23" i="1"/>
  <c r="E23" i="1"/>
  <c r="F23" i="1"/>
  <c r="L6" i="2" l="1"/>
  <c r="M6" i="2"/>
  <c r="N6" i="2"/>
  <c r="O6" i="2"/>
  <c r="P6" i="2"/>
  <c r="Q6" i="2"/>
  <c r="C14" i="9" l="1"/>
  <c r="D14" i="9"/>
  <c r="E14" i="9"/>
  <c r="F14" i="9"/>
  <c r="O37" i="11" l="1"/>
  <c r="N37" i="11"/>
  <c r="M37" i="11"/>
  <c r="L37" i="11"/>
  <c r="F37" i="11"/>
  <c r="E37" i="11"/>
  <c r="D37" i="11"/>
  <c r="C37" i="11"/>
  <c r="H36" i="11" s="1"/>
  <c r="K36" i="11"/>
  <c r="G36" i="11"/>
  <c r="O35" i="11"/>
  <c r="N35" i="11"/>
  <c r="M35" i="11"/>
  <c r="L35" i="11"/>
  <c r="F35" i="11"/>
  <c r="E35" i="11"/>
  <c r="D35" i="11"/>
  <c r="C35" i="11"/>
  <c r="K34" i="11"/>
  <c r="G34" i="11"/>
  <c r="O33" i="11"/>
  <c r="N33" i="11"/>
  <c r="M33" i="11"/>
  <c r="L33" i="11"/>
  <c r="F33" i="11"/>
  <c r="E33" i="11"/>
  <c r="D33" i="11"/>
  <c r="C33" i="11"/>
  <c r="K32" i="11"/>
  <c r="G32" i="11"/>
  <c r="O16" i="11"/>
  <c r="N16" i="11"/>
  <c r="M16" i="11"/>
  <c r="L16" i="11"/>
  <c r="F16" i="11"/>
  <c r="E16" i="11"/>
  <c r="D16" i="11"/>
  <c r="C16" i="11"/>
  <c r="K15" i="11"/>
  <c r="G15" i="11"/>
  <c r="O14" i="11"/>
  <c r="N14" i="11"/>
  <c r="M14" i="11"/>
  <c r="L14" i="11"/>
  <c r="F14" i="11"/>
  <c r="E14" i="11"/>
  <c r="D14" i="11"/>
  <c r="C14" i="11"/>
  <c r="K13" i="11"/>
  <c r="G13" i="11"/>
  <c r="O12" i="11"/>
  <c r="N12" i="11"/>
  <c r="M12" i="11"/>
  <c r="L12" i="11"/>
  <c r="F12" i="11"/>
  <c r="E12" i="11"/>
  <c r="D12" i="11"/>
  <c r="C12" i="11"/>
  <c r="K11" i="11"/>
  <c r="G11" i="11"/>
  <c r="O37" i="9"/>
  <c r="N37" i="9"/>
  <c r="M37" i="9"/>
  <c r="L37" i="9"/>
  <c r="F37" i="9"/>
  <c r="E37" i="9"/>
  <c r="D37" i="9"/>
  <c r="C37" i="9"/>
  <c r="K36" i="9"/>
  <c r="G36" i="9"/>
  <c r="O35" i="9"/>
  <c r="N35" i="9"/>
  <c r="M35" i="9"/>
  <c r="L35" i="9"/>
  <c r="F35" i="9"/>
  <c r="E35" i="9"/>
  <c r="D35" i="9"/>
  <c r="C35" i="9"/>
  <c r="K34" i="9"/>
  <c r="G34" i="9"/>
  <c r="O33" i="9"/>
  <c r="N33" i="9"/>
  <c r="M33" i="9"/>
  <c r="L33" i="9"/>
  <c r="F33" i="9"/>
  <c r="E33" i="9"/>
  <c r="D33" i="9"/>
  <c r="C33" i="9"/>
  <c r="K32" i="9"/>
  <c r="G32" i="9"/>
  <c r="O16" i="9"/>
  <c r="N16" i="9"/>
  <c r="M16" i="9"/>
  <c r="L16" i="9"/>
  <c r="F16" i="9"/>
  <c r="E16" i="9"/>
  <c r="D16" i="9"/>
  <c r="C16" i="9"/>
  <c r="K15" i="9"/>
  <c r="G15" i="9"/>
  <c r="O14" i="9"/>
  <c r="N14" i="9"/>
  <c r="M14" i="9"/>
  <c r="L14" i="9"/>
  <c r="H13" i="9"/>
  <c r="K13" i="9"/>
  <c r="G13" i="9"/>
  <c r="O12" i="9"/>
  <c r="N12" i="9"/>
  <c r="M12" i="9"/>
  <c r="L12" i="9"/>
  <c r="F12" i="9"/>
  <c r="E12" i="9"/>
  <c r="D12" i="9"/>
  <c r="C12" i="9"/>
  <c r="K11" i="9"/>
  <c r="G11" i="9"/>
  <c r="H15" i="9" l="1"/>
  <c r="J15" i="11"/>
  <c r="J36" i="11"/>
  <c r="J34" i="11"/>
  <c r="H34" i="11"/>
  <c r="G38" i="11"/>
  <c r="K38" i="11"/>
  <c r="H32" i="11"/>
  <c r="J32" i="11"/>
  <c r="H15" i="11"/>
  <c r="J13" i="11"/>
  <c r="H13" i="11"/>
  <c r="G17" i="11"/>
  <c r="K17" i="11"/>
  <c r="J11" i="11"/>
  <c r="H11" i="11"/>
  <c r="H34" i="9"/>
  <c r="G38" i="9"/>
  <c r="J32" i="9"/>
  <c r="H32" i="9"/>
  <c r="J36" i="9"/>
  <c r="J34" i="9"/>
  <c r="K38" i="9"/>
  <c r="H36" i="9"/>
  <c r="J15" i="9"/>
  <c r="J13" i="9"/>
  <c r="H11" i="9"/>
  <c r="J11" i="9"/>
  <c r="G17" i="9"/>
  <c r="K17" i="9"/>
  <c r="J38" i="11" l="1"/>
  <c r="H38" i="11"/>
  <c r="J17" i="11"/>
  <c r="H17" i="11"/>
  <c r="H38" i="9"/>
  <c r="J38" i="9"/>
  <c r="H17" i="9"/>
  <c r="J17" i="9"/>
  <c r="N38" i="11" l="1"/>
  <c r="B38" i="11"/>
  <c r="B17" i="11"/>
  <c r="N17" i="11"/>
  <c r="B38" i="9"/>
  <c r="N38" i="9"/>
  <c r="N17" i="9"/>
  <c r="B17" i="9"/>
  <c r="O58" i="7"/>
  <c r="N58" i="7"/>
  <c r="M58" i="7"/>
  <c r="L58" i="7"/>
  <c r="F58" i="7"/>
  <c r="E58" i="7"/>
  <c r="D58" i="7"/>
  <c r="C58" i="7"/>
  <c r="K57" i="7"/>
  <c r="V44" i="7" s="1"/>
  <c r="G57" i="7"/>
  <c r="V40" i="7" s="1"/>
  <c r="O56" i="7"/>
  <c r="N56" i="7"/>
  <c r="M56" i="7"/>
  <c r="L56" i="7"/>
  <c r="F56" i="7"/>
  <c r="E56" i="7"/>
  <c r="D56" i="7"/>
  <c r="C56" i="7"/>
  <c r="K55" i="7"/>
  <c r="V43" i="7" s="1"/>
  <c r="G55" i="7"/>
  <c r="V39" i="7" s="1"/>
  <c r="O54" i="7"/>
  <c r="N54" i="7"/>
  <c r="M54" i="7"/>
  <c r="L54" i="7"/>
  <c r="F54" i="7"/>
  <c r="E54" i="7"/>
  <c r="D54" i="7"/>
  <c r="C54" i="7"/>
  <c r="K53" i="7"/>
  <c r="V42" i="7" s="1"/>
  <c r="G53" i="7"/>
  <c r="V38" i="7" s="1"/>
  <c r="U44" i="7"/>
  <c r="U43" i="7"/>
  <c r="U42" i="7"/>
  <c r="X41" i="7"/>
  <c r="U41" i="7"/>
  <c r="U40" i="7"/>
  <c r="U39" i="7"/>
  <c r="U38" i="7"/>
  <c r="X37" i="7"/>
  <c r="U37" i="7"/>
  <c r="O37" i="7"/>
  <c r="N37" i="7"/>
  <c r="M37" i="7"/>
  <c r="L37" i="7"/>
  <c r="F37" i="7"/>
  <c r="E37" i="7"/>
  <c r="D37" i="7"/>
  <c r="C37" i="7"/>
  <c r="U36" i="7"/>
  <c r="K36" i="7"/>
  <c r="V36" i="7" s="1"/>
  <c r="G36" i="7"/>
  <c r="V32" i="7" s="1"/>
  <c r="U35" i="7"/>
  <c r="O35" i="7"/>
  <c r="N35" i="7"/>
  <c r="M35" i="7"/>
  <c r="L35" i="7"/>
  <c r="F35" i="7"/>
  <c r="E35" i="7"/>
  <c r="D35" i="7"/>
  <c r="C35" i="7"/>
  <c r="U34" i="7"/>
  <c r="K34" i="7"/>
  <c r="V35" i="7" s="1"/>
  <c r="G34" i="7"/>
  <c r="V31" i="7" s="1"/>
  <c r="X33" i="7"/>
  <c r="U33" i="7"/>
  <c r="O33" i="7"/>
  <c r="N33" i="7"/>
  <c r="M33" i="7"/>
  <c r="L33" i="7"/>
  <c r="F33" i="7"/>
  <c r="E33" i="7"/>
  <c r="D33" i="7"/>
  <c r="C33" i="7"/>
  <c r="U32" i="7"/>
  <c r="K32" i="7"/>
  <c r="V34" i="7" s="1"/>
  <c r="G32" i="7"/>
  <c r="U31" i="7"/>
  <c r="U30" i="7"/>
  <c r="X29" i="7"/>
  <c r="U29" i="7"/>
  <c r="U28" i="7"/>
  <c r="W27" i="7"/>
  <c r="U27" i="7"/>
  <c r="U26" i="7"/>
  <c r="X25" i="7"/>
  <c r="U25" i="7"/>
  <c r="U24" i="7"/>
  <c r="U23" i="7"/>
  <c r="U22" i="7"/>
  <c r="X21" i="7"/>
  <c r="U21" i="7"/>
  <c r="O16" i="7"/>
  <c r="N16" i="7"/>
  <c r="M16" i="7"/>
  <c r="L16" i="7"/>
  <c r="F16" i="7"/>
  <c r="E16" i="7"/>
  <c r="D16" i="7"/>
  <c r="C16" i="7"/>
  <c r="K15" i="7"/>
  <c r="V28" i="7" s="1"/>
  <c r="G15" i="7"/>
  <c r="V24" i="7" s="1"/>
  <c r="O14" i="7"/>
  <c r="N14" i="7"/>
  <c r="M14" i="7"/>
  <c r="L14" i="7"/>
  <c r="F14" i="7"/>
  <c r="E14" i="7"/>
  <c r="D14" i="7"/>
  <c r="C14" i="7"/>
  <c r="K13" i="7"/>
  <c r="V27" i="7" s="1"/>
  <c r="G13" i="7"/>
  <c r="V23" i="7" s="1"/>
  <c r="O12" i="7"/>
  <c r="N12" i="7"/>
  <c r="M12" i="7"/>
  <c r="L12" i="7"/>
  <c r="F12" i="7"/>
  <c r="E12" i="7"/>
  <c r="D12" i="7"/>
  <c r="C12" i="7"/>
  <c r="K11" i="7"/>
  <c r="V26" i="7" s="1"/>
  <c r="G11" i="7"/>
  <c r="V22" i="7" s="1"/>
  <c r="O58" i="6"/>
  <c r="N58" i="6"/>
  <c r="M58" i="6"/>
  <c r="L58" i="6"/>
  <c r="F58" i="6"/>
  <c r="E58" i="6"/>
  <c r="D58" i="6"/>
  <c r="C58" i="6"/>
  <c r="K57" i="6"/>
  <c r="K59" i="6" s="1"/>
  <c r="V41" i="6" s="1"/>
  <c r="G57" i="6"/>
  <c r="O56" i="6"/>
  <c r="N56" i="6"/>
  <c r="M56" i="6"/>
  <c r="L56" i="6"/>
  <c r="F56" i="6"/>
  <c r="E56" i="6"/>
  <c r="D56" i="6"/>
  <c r="C56" i="6"/>
  <c r="K55" i="6"/>
  <c r="G55" i="6"/>
  <c r="V39" i="6" s="1"/>
  <c r="O54" i="6"/>
  <c r="N54" i="6"/>
  <c r="M54" i="6"/>
  <c r="L54" i="6"/>
  <c r="F54" i="6"/>
  <c r="E54" i="6"/>
  <c r="D54" i="6"/>
  <c r="C54" i="6"/>
  <c r="K53" i="6"/>
  <c r="V42" i="6" s="1"/>
  <c r="G53" i="6"/>
  <c r="V38" i="6" s="1"/>
  <c r="U44" i="6"/>
  <c r="V43" i="6"/>
  <c r="U43" i="6"/>
  <c r="U42" i="6"/>
  <c r="X41" i="6"/>
  <c r="U41" i="6"/>
  <c r="V40" i="6"/>
  <c r="U40" i="6"/>
  <c r="U39" i="6"/>
  <c r="U38" i="6"/>
  <c r="X37" i="6"/>
  <c r="U37" i="6"/>
  <c r="O37" i="6"/>
  <c r="N37" i="6"/>
  <c r="M37" i="6"/>
  <c r="L37" i="6"/>
  <c r="F37" i="6"/>
  <c r="E37" i="6"/>
  <c r="D37" i="6"/>
  <c r="C37" i="6"/>
  <c r="U36" i="6"/>
  <c r="K36" i="6"/>
  <c r="V36" i="6" s="1"/>
  <c r="G36" i="6"/>
  <c r="V32" i="6" s="1"/>
  <c r="U35" i="6"/>
  <c r="O35" i="6"/>
  <c r="N35" i="6"/>
  <c r="M35" i="6"/>
  <c r="L35" i="6"/>
  <c r="F35" i="6"/>
  <c r="E35" i="6"/>
  <c r="D35" i="6"/>
  <c r="C35" i="6"/>
  <c r="U34" i="6"/>
  <c r="K34" i="6"/>
  <c r="G34" i="6"/>
  <c r="V31" i="6" s="1"/>
  <c r="X33" i="6"/>
  <c r="U33" i="6"/>
  <c r="O33" i="6"/>
  <c r="N33" i="6"/>
  <c r="M33" i="6"/>
  <c r="L33" i="6"/>
  <c r="F33" i="6"/>
  <c r="E33" i="6"/>
  <c r="D33" i="6"/>
  <c r="C33" i="6"/>
  <c r="U32" i="6"/>
  <c r="K32" i="6"/>
  <c r="V34" i="6" s="1"/>
  <c r="G32" i="6"/>
  <c r="V30" i="6" s="1"/>
  <c r="U31" i="6"/>
  <c r="U30" i="6"/>
  <c r="X29" i="6"/>
  <c r="U29" i="6"/>
  <c r="U28" i="6"/>
  <c r="W27" i="6"/>
  <c r="U27" i="6"/>
  <c r="U26" i="6"/>
  <c r="X25" i="6"/>
  <c r="U25" i="6"/>
  <c r="U24" i="6"/>
  <c r="U23" i="6"/>
  <c r="U22" i="6"/>
  <c r="X21" i="6"/>
  <c r="U21" i="6"/>
  <c r="O16" i="6"/>
  <c r="N16" i="6"/>
  <c r="M16" i="6"/>
  <c r="L16" i="6"/>
  <c r="F16" i="6"/>
  <c r="E16" i="6"/>
  <c r="D16" i="6"/>
  <c r="C16" i="6"/>
  <c r="K15" i="6"/>
  <c r="V28" i="6" s="1"/>
  <c r="G15" i="6"/>
  <c r="O14" i="6"/>
  <c r="N14" i="6"/>
  <c r="M14" i="6"/>
  <c r="L14" i="6"/>
  <c r="J13" i="6" s="1"/>
  <c r="W28" i="6" s="1"/>
  <c r="F14" i="6"/>
  <c r="E14" i="6"/>
  <c r="D14" i="6"/>
  <c r="C14" i="6"/>
  <c r="K13" i="6"/>
  <c r="V27" i="6" s="1"/>
  <c r="G13" i="6"/>
  <c r="V23" i="6" s="1"/>
  <c r="O12" i="6"/>
  <c r="N12" i="6"/>
  <c r="M12" i="6"/>
  <c r="L12" i="6"/>
  <c r="F12" i="6"/>
  <c r="E12" i="6"/>
  <c r="D12" i="6"/>
  <c r="C12" i="6"/>
  <c r="K11" i="6"/>
  <c r="V26" i="6" s="1"/>
  <c r="G11" i="6"/>
  <c r="V22" i="6" s="1"/>
  <c r="O58" i="5"/>
  <c r="N58" i="5"/>
  <c r="M58" i="5"/>
  <c r="L58" i="5"/>
  <c r="F58" i="5"/>
  <c r="E58" i="5"/>
  <c r="D58" i="5"/>
  <c r="C58" i="5"/>
  <c r="K57" i="5"/>
  <c r="V44" i="5" s="1"/>
  <c r="G57" i="5"/>
  <c r="V40" i="5" s="1"/>
  <c r="O56" i="5"/>
  <c r="N56" i="5"/>
  <c r="M56" i="5"/>
  <c r="L56" i="5"/>
  <c r="F56" i="5"/>
  <c r="E56" i="5"/>
  <c r="D56" i="5"/>
  <c r="C56" i="5"/>
  <c r="K55" i="5"/>
  <c r="V43" i="5" s="1"/>
  <c r="G55" i="5"/>
  <c r="V39" i="5" s="1"/>
  <c r="O54" i="5"/>
  <c r="N54" i="5"/>
  <c r="M54" i="5"/>
  <c r="L54" i="5"/>
  <c r="F54" i="5"/>
  <c r="E54" i="5"/>
  <c r="D54" i="5"/>
  <c r="C54" i="5"/>
  <c r="K53" i="5"/>
  <c r="V42" i="5" s="1"/>
  <c r="G53" i="5"/>
  <c r="V38" i="5" s="1"/>
  <c r="U44" i="5"/>
  <c r="U43" i="5"/>
  <c r="U42" i="5"/>
  <c r="X41" i="5"/>
  <c r="U41" i="5"/>
  <c r="U40" i="5"/>
  <c r="U39" i="5"/>
  <c r="U38" i="5"/>
  <c r="X37" i="5"/>
  <c r="U37" i="5"/>
  <c r="O37" i="5"/>
  <c r="N37" i="5"/>
  <c r="M37" i="5"/>
  <c r="L37" i="5"/>
  <c r="F37" i="5"/>
  <c r="E37" i="5"/>
  <c r="D37" i="5"/>
  <c r="C37" i="5"/>
  <c r="U36" i="5"/>
  <c r="K36" i="5"/>
  <c r="V36" i="5" s="1"/>
  <c r="G36" i="5"/>
  <c r="V32" i="5" s="1"/>
  <c r="U35" i="5"/>
  <c r="O35" i="5"/>
  <c r="N35" i="5"/>
  <c r="M35" i="5"/>
  <c r="L35" i="5"/>
  <c r="F35" i="5"/>
  <c r="E35" i="5"/>
  <c r="D35" i="5"/>
  <c r="C35" i="5"/>
  <c r="U34" i="5"/>
  <c r="K34" i="5"/>
  <c r="V35" i="5" s="1"/>
  <c r="G34" i="5"/>
  <c r="V31" i="5" s="1"/>
  <c r="X33" i="5"/>
  <c r="U33" i="5"/>
  <c r="O33" i="5"/>
  <c r="N33" i="5"/>
  <c r="M33" i="5"/>
  <c r="L33" i="5"/>
  <c r="F33" i="5"/>
  <c r="E33" i="5"/>
  <c r="D33" i="5"/>
  <c r="C33" i="5"/>
  <c r="U32" i="5"/>
  <c r="K32" i="5"/>
  <c r="V34" i="5" s="1"/>
  <c r="G32" i="5"/>
  <c r="V30" i="5" s="1"/>
  <c r="U31" i="5"/>
  <c r="U30" i="5"/>
  <c r="X29" i="5"/>
  <c r="U29" i="5"/>
  <c r="U28" i="5"/>
  <c r="W27" i="5"/>
  <c r="U27" i="5"/>
  <c r="U26" i="5"/>
  <c r="X25" i="5"/>
  <c r="U25" i="5"/>
  <c r="U24" i="5"/>
  <c r="U23" i="5"/>
  <c r="U22" i="5"/>
  <c r="X21" i="5"/>
  <c r="U21" i="5"/>
  <c r="O16" i="5"/>
  <c r="N16" i="5"/>
  <c r="M16" i="5"/>
  <c r="L16" i="5"/>
  <c r="F16" i="5"/>
  <c r="E16" i="5"/>
  <c r="D16" i="5"/>
  <c r="C16" i="5"/>
  <c r="K15" i="5"/>
  <c r="V28" i="5" s="1"/>
  <c r="G15" i="5"/>
  <c r="V24" i="5" s="1"/>
  <c r="O14" i="5"/>
  <c r="N14" i="5"/>
  <c r="M14" i="5"/>
  <c r="L14" i="5"/>
  <c r="F14" i="5"/>
  <c r="E14" i="5"/>
  <c r="D14" i="5"/>
  <c r="C14" i="5"/>
  <c r="K13" i="5"/>
  <c r="V27" i="5" s="1"/>
  <c r="G13" i="5"/>
  <c r="V23" i="5" s="1"/>
  <c r="O12" i="5"/>
  <c r="N12" i="5"/>
  <c r="M12" i="5"/>
  <c r="L12" i="5"/>
  <c r="F12" i="5"/>
  <c r="E12" i="5"/>
  <c r="D12" i="5"/>
  <c r="C12" i="5"/>
  <c r="K11" i="5"/>
  <c r="V26" i="5" s="1"/>
  <c r="G11" i="5"/>
  <c r="V22" i="5" s="1"/>
  <c r="O58" i="4"/>
  <c r="N58" i="4"/>
  <c r="M58" i="4"/>
  <c r="L58" i="4"/>
  <c r="F58" i="4"/>
  <c r="E58" i="4"/>
  <c r="D58" i="4"/>
  <c r="C58" i="4"/>
  <c r="K57" i="4"/>
  <c r="V44" i="4" s="1"/>
  <c r="G57" i="4"/>
  <c r="O56" i="4"/>
  <c r="N56" i="4"/>
  <c r="M56" i="4"/>
  <c r="L56" i="4"/>
  <c r="F56" i="4"/>
  <c r="E56" i="4"/>
  <c r="D56" i="4"/>
  <c r="C56" i="4"/>
  <c r="K55" i="4"/>
  <c r="V43" i="4" s="1"/>
  <c r="G55" i="4"/>
  <c r="V39" i="4" s="1"/>
  <c r="O54" i="4"/>
  <c r="N54" i="4"/>
  <c r="M54" i="4"/>
  <c r="L54" i="4"/>
  <c r="F54" i="4"/>
  <c r="E54" i="4"/>
  <c r="D54" i="4"/>
  <c r="C54" i="4"/>
  <c r="K53" i="4"/>
  <c r="V42" i="4" s="1"/>
  <c r="D18" i="1" s="1"/>
  <c r="G53" i="4"/>
  <c r="V38" i="4" s="1"/>
  <c r="D12" i="1" s="1"/>
  <c r="U44" i="4"/>
  <c r="U43" i="4"/>
  <c r="U42" i="4"/>
  <c r="X41" i="4"/>
  <c r="U41" i="4"/>
  <c r="U40" i="4"/>
  <c r="U39" i="4"/>
  <c r="U38" i="4"/>
  <c r="X37" i="4"/>
  <c r="U37" i="4"/>
  <c r="O37" i="4"/>
  <c r="N37" i="4"/>
  <c r="M37" i="4"/>
  <c r="L37" i="4"/>
  <c r="F37" i="4"/>
  <c r="E37" i="4"/>
  <c r="D37" i="4"/>
  <c r="C37" i="4"/>
  <c r="U36" i="4"/>
  <c r="K36" i="4"/>
  <c r="V36" i="4" s="1"/>
  <c r="D28" i="1" s="1"/>
  <c r="G36" i="4"/>
  <c r="V32" i="4" s="1"/>
  <c r="U35" i="4"/>
  <c r="O35" i="4"/>
  <c r="N35" i="4"/>
  <c r="M35" i="4"/>
  <c r="L35" i="4"/>
  <c r="F35" i="4"/>
  <c r="E35" i="4"/>
  <c r="D35" i="4"/>
  <c r="C35" i="4"/>
  <c r="U34" i="4"/>
  <c r="K34" i="4"/>
  <c r="G34" i="4"/>
  <c r="X33" i="4"/>
  <c r="U33" i="4"/>
  <c r="O33" i="4"/>
  <c r="N33" i="4"/>
  <c r="M33" i="4"/>
  <c r="L33" i="4"/>
  <c r="F33" i="4"/>
  <c r="E33" i="4"/>
  <c r="D33" i="4"/>
  <c r="C33" i="4"/>
  <c r="U32" i="4"/>
  <c r="K32" i="4"/>
  <c r="V34" i="4" s="1"/>
  <c r="G32" i="4"/>
  <c r="V30" i="4" s="1"/>
  <c r="U31" i="4"/>
  <c r="U30" i="4"/>
  <c r="X29" i="4"/>
  <c r="U29" i="4"/>
  <c r="U28" i="4"/>
  <c r="W27" i="4"/>
  <c r="U27" i="4"/>
  <c r="U26" i="4"/>
  <c r="X25" i="4"/>
  <c r="U25" i="4"/>
  <c r="U24" i="4"/>
  <c r="U23" i="4"/>
  <c r="U22" i="4"/>
  <c r="X21" i="4"/>
  <c r="U21" i="4"/>
  <c r="O16" i="4"/>
  <c r="N16" i="4"/>
  <c r="M16" i="4"/>
  <c r="L16" i="4"/>
  <c r="F16" i="4"/>
  <c r="E16" i="4"/>
  <c r="D16" i="4"/>
  <c r="C16" i="4"/>
  <c r="K15" i="4"/>
  <c r="G15" i="4"/>
  <c r="V24" i="4" s="1"/>
  <c r="O14" i="4"/>
  <c r="N14" i="4"/>
  <c r="M14" i="4"/>
  <c r="L14" i="4"/>
  <c r="F14" i="4"/>
  <c r="E14" i="4"/>
  <c r="D14" i="4"/>
  <c r="C14" i="4"/>
  <c r="K13" i="4"/>
  <c r="V27" i="4" s="1"/>
  <c r="G13" i="4"/>
  <c r="V23" i="4" s="1"/>
  <c r="O12" i="4"/>
  <c r="N12" i="4"/>
  <c r="M12" i="4"/>
  <c r="L12" i="4"/>
  <c r="F12" i="4"/>
  <c r="E12" i="4"/>
  <c r="D12" i="4"/>
  <c r="C12" i="4"/>
  <c r="K11" i="4"/>
  <c r="V26" i="4" s="1"/>
  <c r="G11" i="4"/>
  <c r="V22" i="4" s="1"/>
  <c r="X41" i="3"/>
  <c r="X37" i="3"/>
  <c r="X33" i="3"/>
  <c r="X29" i="3"/>
  <c r="X25" i="3"/>
  <c r="X21" i="3"/>
  <c r="W27" i="3"/>
  <c r="U41" i="3"/>
  <c r="U37" i="3"/>
  <c r="U33" i="3"/>
  <c r="U29" i="3"/>
  <c r="U25" i="3"/>
  <c r="U21" i="3"/>
  <c r="U44" i="3"/>
  <c r="U43" i="3"/>
  <c r="U42" i="3"/>
  <c r="U40" i="3"/>
  <c r="U39" i="3"/>
  <c r="U38" i="3"/>
  <c r="U36" i="3"/>
  <c r="U35" i="3"/>
  <c r="U34" i="3"/>
  <c r="U32" i="3"/>
  <c r="U31" i="3"/>
  <c r="U30" i="3"/>
  <c r="U28" i="3"/>
  <c r="U27" i="3"/>
  <c r="U26" i="3"/>
  <c r="U24" i="3"/>
  <c r="U23" i="3"/>
  <c r="U22" i="3"/>
  <c r="O58" i="3"/>
  <c r="N58" i="3"/>
  <c r="M58" i="3"/>
  <c r="L58" i="3"/>
  <c r="F58" i="3"/>
  <c r="E58" i="3"/>
  <c r="D58" i="3"/>
  <c r="C58" i="3"/>
  <c r="K57" i="3"/>
  <c r="V44" i="3" s="1"/>
  <c r="G57" i="3"/>
  <c r="V40" i="3" s="1"/>
  <c r="O56" i="3"/>
  <c r="N56" i="3"/>
  <c r="M56" i="3"/>
  <c r="L56" i="3"/>
  <c r="F56" i="3"/>
  <c r="E56" i="3"/>
  <c r="D56" i="3"/>
  <c r="C56" i="3"/>
  <c r="K55" i="3"/>
  <c r="V43" i="3" s="1"/>
  <c r="G55" i="3"/>
  <c r="V39" i="3" s="1"/>
  <c r="O54" i="3"/>
  <c r="N54" i="3"/>
  <c r="M54" i="3"/>
  <c r="L54" i="3"/>
  <c r="F54" i="3"/>
  <c r="E54" i="3"/>
  <c r="D54" i="3"/>
  <c r="C54" i="3"/>
  <c r="K53" i="3"/>
  <c r="V42" i="3" s="1"/>
  <c r="G53" i="3"/>
  <c r="O37" i="3"/>
  <c r="N37" i="3"/>
  <c r="M37" i="3"/>
  <c r="L37" i="3"/>
  <c r="F37" i="3"/>
  <c r="E37" i="3"/>
  <c r="D37" i="3"/>
  <c r="C37" i="3"/>
  <c r="K36" i="3"/>
  <c r="V36" i="3" s="1"/>
  <c r="G36" i="3"/>
  <c r="V32" i="3" s="1"/>
  <c r="O35" i="3"/>
  <c r="N35" i="3"/>
  <c r="M35" i="3"/>
  <c r="L35" i="3"/>
  <c r="F35" i="3"/>
  <c r="E35" i="3"/>
  <c r="D35" i="3"/>
  <c r="C35" i="3"/>
  <c r="K34" i="3"/>
  <c r="V35" i="3" s="1"/>
  <c r="G34" i="3"/>
  <c r="V31" i="3" s="1"/>
  <c r="O33" i="3"/>
  <c r="N33" i="3"/>
  <c r="M33" i="3"/>
  <c r="L33" i="3"/>
  <c r="F33" i="3"/>
  <c r="E33" i="3"/>
  <c r="D33" i="3"/>
  <c r="C33" i="3"/>
  <c r="K32" i="3"/>
  <c r="V34" i="3" s="1"/>
  <c r="G32" i="3"/>
  <c r="V30" i="3" s="1"/>
  <c r="O16" i="3"/>
  <c r="N16" i="3"/>
  <c r="M16" i="3"/>
  <c r="L16" i="3"/>
  <c r="O14" i="3"/>
  <c r="N14" i="3"/>
  <c r="M14" i="3"/>
  <c r="L14" i="3"/>
  <c r="O12" i="3"/>
  <c r="N12" i="3"/>
  <c r="M12" i="3"/>
  <c r="L12" i="3"/>
  <c r="K13" i="3"/>
  <c r="V27" i="3" s="1"/>
  <c r="K15" i="3"/>
  <c r="V28" i="3" s="1"/>
  <c r="K11" i="3"/>
  <c r="V26" i="3" s="1"/>
  <c r="G13" i="3"/>
  <c r="V23" i="3" s="1"/>
  <c r="G15" i="3"/>
  <c r="V24" i="3" s="1"/>
  <c r="G11" i="3"/>
  <c r="V22" i="3" s="1"/>
  <c r="F16" i="3"/>
  <c r="E16" i="3"/>
  <c r="D16" i="3"/>
  <c r="C16" i="3"/>
  <c r="F14" i="3"/>
  <c r="E14" i="3"/>
  <c r="D14" i="3"/>
  <c r="C14" i="3"/>
  <c r="F12" i="3"/>
  <c r="E12" i="3"/>
  <c r="D12" i="3"/>
  <c r="C12" i="3"/>
  <c r="G28" i="1" l="1"/>
  <c r="H28" i="1"/>
  <c r="H34" i="4"/>
  <c r="W31" i="4" s="1"/>
  <c r="D20" i="1"/>
  <c r="D21" i="1"/>
  <c r="D19" i="1"/>
  <c r="D13" i="1"/>
  <c r="D14" i="1"/>
  <c r="D23" i="1"/>
  <c r="K6" i="2"/>
  <c r="F6" i="2"/>
  <c r="G6" i="2"/>
  <c r="H6" i="2"/>
  <c r="C6" i="2"/>
  <c r="D6" i="2"/>
  <c r="E6" i="2"/>
  <c r="E7" i="2"/>
  <c r="J15" i="3"/>
  <c r="H15" i="3"/>
  <c r="W24" i="3" s="1"/>
  <c r="J13" i="3"/>
  <c r="W28" i="3" s="1"/>
  <c r="H11" i="3"/>
  <c r="W22" i="3" s="1"/>
  <c r="E9" i="2"/>
  <c r="C7" i="2"/>
  <c r="B9" i="1"/>
  <c r="H53" i="7"/>
  <c r="W38" i="7" s="1"/>
  <c r="E5" i="1"/>
  <c r="H36" i="4"/>
  <c r="J32" i="4"/>
  <c r="W34" i="4" s="1"/>
  <c r="B6" i="1"/>
  <c r="H36" i="3"/>
  <c r="W32" i="3" s="1"/>
  <c r="H34" i="3"/>
  <c r="W31" i="3" s="1"/>
  <c r="B8" i="1"/>
  <c r="B25" i="1"/>
  <c r="B27" i="1"/>
  <c r="H13" i="3"/>
  <c r="W23" i="3" s="1"/>
  <c r="B29" i="1"/>
  <c r="G17" i="3"/>
  <c r="V21" i="3" s="1"/>
  <c r="B5" i="1" s="1"/>
  <c r="J57" i="7"/>
  <c r="W44" i="7" s="1"/>
  <c r="G59" i="7"/>
  <c r="V37" i="7" s="1"/>
  <c r="F31" i="1" s="1"/>
  <c r="F33" i="1"/>
  <c r="G38" i="7"/>
  <c r="V29" i="7" s="1"/>
  <c r="J34" i="7"/>
  <c r="W35" i="7" s="1"/>
  <c r="V30" i="7"/>
  <c r="H15" i="7"/>
  <c r="W24" i="7" s="1"/>
  <c r="F19" i="1"/>
  <c r="F6" i="1"/>
  <c r="F17" i="1"/>
  <c r="F42" i="1"/>
  <c r="F30" i="1"/>
  <c r="F16" i="1"/>
  <c r="Q11" i="2"/>
  <c r="F41" i="1"/>
  <c r="F26" i="1"/>
  <c r="F15" i="1"/>
  <c r="F14" i="1"/>
  <c r="F27" i="1"/>
  <c r="Q8" i="2"/>
  <c r="F38" i="1"/>
  <c r="F29" i="1"/>
  <c r="F13" i="1"/>
  <c r="F40" i="1"/>
  <c r="F25" i="1"/>
  <c r="F12" i="1"/>
  <c r="F39" i="1"/>
  <c r="F11" i="1"/>
  <c r="Q9" i="2"/>
  <c r="F36" i="1"/>
  <c r="F21" i="1"/>
  <c r="F10" i="1"/>
  <c r="F35" i="1"/>
  <c r="F18" i="1"/>
  <c r="F7" i="1"/>
  <c r="F32" i="1"/>
  <c r="F22" i="1"/>
  <c r="F9" i="1"/>
  <c r="Q10" i="2"/>
  <c r="F34" i="1"/>
  <c r="F20" i="1"/>
  <c r="F8" i="1"/>
  <c r="H57" i="6"/>
  <c r="W40" i="6" s="1"/>
  <c r="G59" i="6"/>
  <c r="V37" i="6" s="1"/>
  <c r="H15" i="6"/>
  <c r="W24" i="6" s="1"/>
  <c r="J15" i="6"/>
  <c r="E8" i="1"/>
  <c r="H13" i="6"/>
  <c r="W23" i="6" s="1"/>
  <c r="E38" i="1"/>
  <c r="E34" i="1"/>
  <c r="E29" i="1"/>
  <c r="E20" i="1"/>
  <c r="E13" i="1"/>
  <c r="N9" i="2"/>
  <c r="N11" i="2"/>
  <c r="E12" i="1"/>
  <c r="E19" i="1"/>
  <c r="E6" i="1"/>
  <c r="E17" i="1"/>
  <c r="E42" i="1"/>
  <c r="E36" i="1"/>
  <c r="E30" i="1"/>
  <c r="E21" i="1"/>
  <c r="E16" i="1"/>
  <c r="E10" i="1"/>
  <c r="E40" i="1"/>
  <c r="N10" i="2"/>
  <c r="N8" i="2"/>
  <c r="E25" i="1"/>
  <c r="E41" i="1"/>
  <c r="E35" i="1"/>
  <c r="E18" i="1"/>
  <c r="E15" i="1"/>
  <c r="E7" i="1"/>
  <c r="E32" i="1"/>
  <c r="E9" i="1"/>
  <c r="E33" i="1"/>
  <c r="E39" i="1"/>
  <c r="E27" i="1"/>
  <c r="E22" i="1"/>
  <c r="E14" i="1"/>
  <c r="K59" i="4"/>
  <c r="V41" i="4" s="1"/>
  <c r="D17" i="1" s="1"/>
  <c r="H55" i="4"/>
  <c r="W39" i="4" s="1"/>
  <c r="G38" i="4"/>
  <c r="V29" i="4" s="1"/>
  <c r="D5" i="1" s="1"/>
  <c r="H13" i="4"/>
  <c r="W23" i="4" s="1"/>
  <c r="H15" i="4"/>
  <c r="W24" i="4" s="1"/>
  <c r="W28" i="4"/>
  <c r="H11" i="4"/>
  <c r="W22" i="4" s="1"/>
  <c r="C9" i="2"/>
  <c r="E11" i="2"/>
  <c r="B32" i="1"/>
  <c r="B34" i="1"/>
  <c r="B33" i="1"/>
  <c r="D40" i="1"/>
  <c r="D30" i="1"/>
  <c r="D22" i="1"/>
  <c r="D39" i="1"/>
  <c r="D10" i="1"/>
  <c r="K8" i="2"/>
  <c r="D38" i="1"/>
  <c r="D35" i="1"/>
  <c r="D29" i="1"/>
  <c r="D7" i="1"/>
  <c r="K11" i="2"/>
  <c r="D36" i="1"/>
  <c r="D6" i="1"/>
  <c r="K9" i="2"/>
  <c r="D42" i="1"/>
  <c r="D32" i="1"/>
  <c r="D25" i="1"/>
  <c r="D16" i="1"/>
  <c r="D9" i="1"/>
  <c r="K10" i="2"/>
  <c r="D41" i="1"/>
  <c r="D34" i="1"/>
  <c r="K59" i="3"/>
  <c r="V41" i="3" s="1"/>
  <c r="G59" i="5"/>
  <c r="V37" i="5" s="1"/>
  <c r="C11" i="1" s="1"/>
  <c r="H36" i="5"/>
  <c r="W32" i="5" s="1"/>
  <c r="J34" i="5"/>
  <c r="W35" i="5" s="1"/>
  <c r="J32" i="5"/>
  <c r="W34" i="5" s="1"/>
  <c r="H15" i="5"/>
  <c r="W24" i="5" s="1"/>
  <c r="J15" i="5"/>
  <c r="H13" i="5"/>
  <c r="W23" i="5" s="1"/>
  <c r="H11" i="5"/>
  <c r="W22" i="5" s="1"/>
  <c r="J11" i="5"/>
  <c r="W26" i="5" s="1"/>
  <c r="C8" i="1"/>
  <c r="H8" i="2"/>
  <c r="H7" i="2"/>
  <c r="H9" i="2"/>
  <c r="C41" i="1"/>
  <c r="C40" i="1"/>
  <c r="C35" i="1"/>
  <c r="C33" i="1"/>
  <c r="C26" i="1"/>
  <c r="C25" i="1"/>
  <c r="C18" i="1"/>
  <c r="C19" i="1"/>
  <c r="C15" i="1"/>
  <c r="C12" i="1"/>
  <c r="C7" i="1"/>
  <c r="F7" i="2"/>
  <c r="C6" i="1"/>
  <c r="H10" i="2"/>
  <c r="C39" i="1"/>
  <c r="C32" i="1"/>
  <c r="C27" i="1"/>
  <c r="C22" i="1"/>
  <c r="C14" i="1"/>
  <c r="C9" i="1"/>
  <c r="H11" i="2"/>
  <c r="C42" i="1"/>
  <c r="C38" i="1"/>
  <c r="C36" i="1"/>
  <c r="C34" i="1"/>
  <c r="C30" i="1"/>
  <c r="C29" i="1"/>
  <c r="C21" i="1"/>
  <c r="C20" i="1"/>
  <c r="C16" i="1"/>
  <c r="C13" i="1"/>
  <c r="C10" i="1"/>
  <c r="C8" i="2"/>
  <c r="B39" i="1"/>
  <c r="B7" i="1"/>
  <c r="B10" i="1"/>
  <c r="E8" i="2"/>
  <c r="B18" i="1"/>
  <c r="B20" i="1"/>
  <c r="B14" i="1"/>
  <c r="B35" i="1"/>
  <c r="B22" i="1"/>
  <c r="B19" i="1"/>
  <c r="B42" i="1"/>
  <c r="B30" i="1"/>
  <c r="B16" i="1"/>
  <c r="B41" i="1"/>
  <c r="B26" i="1"/>
  <c r="B15" i="1"/>
  <c r="B38" i="1"/>
  <c r="B13" i="1"/>
  <c r="E10" i="2"/>
  <c r="B40" i="1"/>
  <c r="B12" i="1"/>
  <c r="C10" i="2"/>
  <c r="B36" i="1"/>
  <c r="B21" i="1"/>
  <c r="J55" i="7"/>
  <c r="W43" i="7" s="1"/>
  <c r="K59" i="7"/>
  <c r="V41" i="7" s="1"/>
  <c r="F5" i="1" s="1"/>
  <c r="H57" i="7"/>
  <c r="H55" i="7"/>
  <c r="W39" i="7" s="1"/>
  <c r="J53" i="7"/>
  <c r="W42" i="7" s="1"/>
  <c r="H34" i="7"/>
  <c r="W31" i="7" s="1"/>
  <c r="K38" i="7"/>
  <c r="V33" i="7" s="1"/>
  <c r="O8" i="2" s="1"/>
  <c r="H32" i="7"/>
  <c r="W30" i="7" s="1"/>
  <c r="J36" i="7"/>
  <c r="W36" i="7" s="1"/>
  <c r="H36" i="7"/>
  <c r="W32" i="7" s="1"/>
  <c r="J32" i="7"/>
  <c r="W34" i="7" s="1"/>
  <c r="J15" i="7"/>
  <c r="H13" i="7"/>
  <c r="W23" i="7" s="1"/>
  <c r="J13" i="7"/>
  <c r="W28" i="7" s="1"/>
  <c r="J11" i="7"/>
  <c r="W26" i="7" s="1"/>
  <c r="H11" i="7"/>
  <c r="W22" i="7" s="1"/>
  <c r="Q7" i="2"/>
  <c r="J57" i="6"/>
  <c r="W44" i="6" s="1"/>
  <c r="H55" i="6"/>
  <c r="W39" i="6" s="1"/>
  <c r="J55" i="6"/>
  <c r="W43" i="6" s="1"/>
  <c r="J53" i="6"/>
  <c r="W42" i="6" s="1"/>
  <c r="H53" i="6"/>
  <c r="W38" i="6" s="1"/>
  <c r="H36" i="6"/>
  <c r="W32" i="6" s="1"/>
  <c r="H34" i="6"/>
  <c r="W31" i="6" s="1"/>
  <c r="K38" i="6"/>
  <c r="V33" i="6" s="1"/>
  <c r="E24" i="1" s="1"/>
  <c r="J36" i="6"/>
  <c r="W36" i="6" s="1"/>
  <c r="J34" i="6"/>
  <c r="W35" i="6" s="1"/>
  <c r="J32" i="6"/>
  <c r="W34" i="6" s="1"/>
  <c r="H32" i="6"/>
  <c r="W30" i="6" s="1"/>
  <c r="H11" i="6"/>
  <c r="W22" i="6" s="1"/>
  <c r="J11" i="6"/>
  <c r="W26" i="6" s="1"/>
  <c r="G17" i="6"/>
  <c r="V21" i="6" s="1"/>
  <c r="L7" i="2" s="1"/>
  <c r="N7" i="2"/>
  <c r="H57" i="4"/>
  <c r="W40" i="4" s="1"/>
  <c r="J55" i="4"/>
  <c r="W43" i="4" s="1"/>
  <c r="H53" i="4"/>
  <c r="W38" i="4" s="1"/>
  <c r="J53" i="4"/>
  <c r="W42" i="4" s="1"/>
  <c r="J57" i="4"/>
  <c r="G59" i="4"/>
  <c r="V37" i="4" s="1"/>
  <c r="I6" i="2" s="1"/>
  <c r="K7" i="2"/>
  <c r="J34" i="4"/>
  <c r="W35" i="4" s="1"/>
  <c r="K38" i="4"/>
  <c r="V33" i="4" s="1"/>
  <c r="J36" i="4"/>
  <c r="H32" i="4"/>
  <c r="W30" i="4" s="1"/>
  <c r="J15" i="4"/>
  <c r="K17" i="4"/>
  <c r="V25" i="4" s="1"/>
  <c r="W26" i="4"/>
  <c r="J57" i="5"/>
  <c r="W44" i="5" s="1"/>
  <c r="H55" i="5"/>
  <c r="W39" i="5" s="1"/>
  <c r="J53" i="5"/>
  <c r="W42" i="5" s="1"/>
  <c r="K59" i="5"/>
  <c r="V41" i="5" s="1"/>
  <c r="H57" i="5"/>
  <c r="W40" i="5" s="1"/>
  <c r="J55" i="5"/>
  <c r="W43" i="5" s="1"/>
  <c r="H53" i="5"/>
  <c r="W38" i="5" s="1"/>
  <c r="H34" i="5"/>
  <c r="W31" i="5" s="1"/>
  <c r="K38" i="5"/>
  <c r="V33" i="5" s="1"/>
  <c r="F9" i="2" s="1"/>
  <c r="H32" i="5"/>
  <c r="W30" i="5" s="1"/>
  <c r="J36" i="5"/>
  <c r="W36" i="5" s="1"/>
  <c r="J13" i="5"/>
  <c r="W28" i="5" s="1"/>
  <c r="G17" i="7"/>
  <c r="V21" i="7" s="1"/>
  <c r="F24" i="1" s="1"/>
  <c r="K17" i="7"/>
  <c r="V25" i="7" s="1"/>
  <c r="G38" i="6"/>
  <c r="V29" i="6" s="1"/>
  <c r="K17" i="6"/>
  <c r="V25" i="6" s="1"/>
  <c r="E11" i="1" s="1"/>
  <c r="V44" i="6"/>
  <c r="V24" i="6"/>
  <c r="V35" i="6"/>
  <c r="E26" i="1" s="1"/>
  <c r="G17" i="5"/>
  <c r="V21" i="5" s="1"/>
  <c r="G38" i="5"/>
  <c r="V29" i="5" s="1"/>
  <c r="K17" i="5"/>
  <c r="V25" i="5" s="1"/>
  <c r="F10" i="2" s="1"/>
  <c r="W32" i="4"/>
  <c r="V40" i="4"/>
  <c r="D33" i="1" s="1"/>
  <c r="V28" i="4"/>
  <c r="D27" i="1" s="1"/>
  <c r="V31" i="4"/>
  <c r="D8" i="1" s="1"/>
  <c r="G17" i="4"/>
  <c r="V21" i="4" s="1"/>
  <c r="V35" i="4"/>
  <c r="D26" i="1" s="1"/>
  <c r="H55" i="3"/>
  <c r="W39" i="3" s="1"/>
  <c r="J57" i="3"/>
  <c r="W44" i="3" s="1"/>
  <c r="H57" i="3"/>
  <c r="W40" i="3" s="1"/>
  <c r="J55" i="3"/>
  <c r="W43" i="3" s="1"/>
  <c r="G59" i="3"/>
  <c r="V37" i="3" s="1"/>
  <c r="B11" i="1" s="1"/>
  <c r="J53" i="3"/>
  <c r="W42" i="3" s="1"/>
  <c r="V38" i="3"/>
  <c r="H53" i="3"/>
  <c r="W38" i="3" s="1"/>
  <c r="J36" i="3"/>
  <c r="W36" i="3" s="1"/>
  <c r="J34" i="3"/>
  <c r="W35" i="3" s="1"/>
  <c r="K38" i="3"/>
  <c r="V33" i="3" s="1"/>
  <c r="B37" i="1" s="1"/>
  <c r="J32" i="3"/>
  <c r="W34" i="3" s="1"/>
  <c r="H32" i="3"/>
  <c r="G38" i="3"/>
  <c r="V29" i="3" s="1"/>
  <c r="J11" i="3"/>
  <c r="K17" i="3"/>
  <c r="V25" i="3" s="1"/>
  <c r="D15" i="1" l="1"/>
  <c r="G15" i="1" s="1"/>
  <c r="D11" i="1"/>
  <c r="H11" i="1" s="1"/>
  <c r="J38" i="4"/>
  <c r="W33" i="4" s="1"/>
  <c r="H32" i="1"/>
  <c r="H23" i="1"/>
  <c r="G23" i="1"/>
  <c r="C5" i="1"/>
  <c r="G5" i="1" s="1"/>
  <c r="C17" i="1"/>
  <c r="C37" i="1"/>
  <c r="F8" i="2"/>
  <c r="T6" i="2"/>
  <c r="R6" i="2"/>
  <c r="B31" i="1"/>
  <c r="C11" i="2"/>
  <c r="B24" i="1"/>
  <c r="H17" i="3"/>
  <c r="W21" i="3" s="1"/>
  <c r="H59" i="7"/>
  <c r="W37" i="7" s="1"/>
  <c r="O10" i="2"/>
  <c r="L8" i="2"/>
  <c r="L11" i="2"/>
  <c r="L9" i="2"/>
  <c r="I11" i="2"/>
  <c r="I9" i="2"/>
  <c r="H38" i="3"/>
  <c r="W29" i="3" s="1"/>
  <c r="W30" i="3"/>
  <c r="J17" i="3"/>
  <c r="W25" i="3" s="1"/>
  <c r="W26" i="3"/>
  <c r="O7" i="2"/>
  <c r="O11" i="2"/>
  <c r="F37" i="1"/>
  <c r="J38" i="7"/>
  <c r="W33" i="7" s="1"/>
  <c r="O9" i="2"/>
  <c r="E37" i="1"/>
  <c r="E31" i="1"/>
  <c r="H38" i="6"/>
  <c r="W29" i="6" s="1"/>
  <c r="L10" i="2"/>
  <c r="H17" i="6"/>
  <c r="W21" i="6" s="1"/>
  <c r="J17" i="6"/>
  <c r="W25" i="6" s="1"/>
  <c r="I10" i="2"/>
  <c r="D31" i="1"/>
  <c r="I7" i="2"/>
  <c r="D24" i="1"/>
  <c r="H17" i="4"/>
  <c r="W21" i="4" s="1"/>
  <c r="D37" i="1"/>
  <c r="J17" i="4"/>
  <c r="W25" i="4" s="1"/>
  <c r="H33" i="1"/>
  <c r="I8" i="2"/>
  <c r="G8" i="1"/>
  <c r="G9" i="1"/>
  <c r="T9" i="2"/>
  <c r="G34" i="1"/>
  <c r="G27" i="1"/>
  <c r="T11" i="2"/>
  <c r="H6" i="1"/>
  <c r="G29" i="1"/>
  <c r="G32" i="1"/>
  <c r="H25" i="1"/>
  <c r="G39" i="1"/>
  <c r="B17" i="1"/>
  <c r="H14" i="1"/>
  <c r="G18" i="1"/>
  <c r="G35" i="1"/>
  <c r="H10" i="1"/>
  <c r="G20" i="1"/>
  <c r="H22" i="1"/>
  <c r="C24" i="1"/>
  <c r="H38" i="5"/>
  <c r="W29" i="5" s="1"/>
  <c r="H35" i="1"/>
  <c r="H17" i="5"/>
  <c r="W21" i="5" s="1"/>
  <c r="G8" i="2" s="1"/>
  <c r="H34" i="1"/>
  <c r="H39" i="1"/>
  <c r="G40" i="1"/>
  <c r="H36" i="1"/>
  <c r="J17" i="5"/>
  <c r="W25" i="5" s="1"/>
  <c r="G10" i="2" s="1"/>
  <c r="H19" i="1"/>
  <c r="H20" i="1"/>
  <c r="T8" i="2"/>
  <c r="G10" i="1"/>
  <c r="G42" i="1"/>
  <c r="T10" i="2"/>
  <c r="H8" i="1"/>
  <c r="G22" i="1"/>
  <c r="H29" i="1"/>
  <c r="H21" i="1"/>
  <c r="H18" i="1"/>
  <c r="G14" i="1"/>
  <c r="G25" i="1"/>
  <c r="H26" i="1"/>
  <c r="H27" i="1"/>
  <c r="G6" i="1"/>
  <c r="H9" i="1"/>
  <c r="G30" i="1"/>
  <c r="G38" i="1"/>
  <c r="G33" i="1"/>
  <c r="G41" i="1"/>
  <c r="H7" i="1"/>
  <c r="G12" i="1"/>
  <c r="H16" i="1"/>
  <c r="G7" i="1"/>
  <c r="H42" i="1"/>
  <c r="H41" i="1"/>
  <c r="G16" i="1"/>
  <c r="G26" i="1"/>
  <c r="H12" i="1"/>
  <c r="H13" i="1"/>
  <c r="G13" i="1"/>
  <c r="G19" i="1"/>
  <c r="G21" i="1"/>
  <c r="G36" i="1"/>
  <c r="H38" i="1"/>
  <c r="H40" i="1"/>
  <c r="H30" i="1"/>
  <c r="W40" i="7"/>
  <c r="J59" i="7"/>
  <c r="W41" i="7" s="1"/>
  <c r="H38" i="7"/>
  <c r="H17" i="7"/>
  <c r="W21" i="7" s="1"/>
  <c r="J17" i="7"/>
  <c r="W25" i="7" s="1"/>
  <c r="J59" i="6"/>
  <c r="W41" i="6" s="1"/>
  <c r="H59" i="6"/>
  <c r="J38" i="6"/>
  <c r="W33" i="6" s="1"/>
  <c r="T7" i="2"/>
  <c r="J59" i="4"/>
  <c r="W41" i="4" s="1"/>
  <c r="J10" i="2" s="1"/>
  <c r="H59" i="4"/>
  <c r="W37" i="4" s="1"/>
  <c r="J6" i="2" s="1"/>
  <c r="S6" i="2" s="1"/>
  <c r="W44" i="4"/>
  <c r="H38" i="4"/>
  <c r="W29" i="4" s="1"/>
  <c r="W36" i="4"/>
  <c r="J59" i="5"/>
  <c r="W41" i="5" s="1"/>
  <c r="G11" i="2" s="1"/>
  <c r="H59" i="5"/>
  <c r="J38" i="5"/>
  <c r="W33" i="5" s="1"/>
  <c r="H59" i="3"/>
  <c r="W37" i="3" s="1"/>
  <c r="J59" i="3"/>
  <c r="J38" i="3"/>
  <c r="G11" i="1" l="1"/>
  <c r="H15" i="1"/>
  <c r="H5" i="1"/>
  <c r="G9" i="2"/>
  <c r="G7" i="2"/>
  <c r="H17" i="1"/>
  <c r="D11" i="2"/>
  <c r="D8" i="2"/>
  <c r="D9" i="2"/>
  <c r="D7" i="2"/>
  <c r="P11" i="2"/>
  <c r="P9" i="2"/>
  <c r="P10" i="2"/>
  <c r="P7" i="2"/>
  <c r="P8" i="2"/>
  <c r="M11" i="2"/>
  <c r="M7" i="2"/>
  <c r="M9" i="2"/>
  <c r="M10" i="2"/>
  <c r="J11" i="2"/>
  <c r="R9" i="2"/>
  <c r="J9" i="2"/>
  <c r="B38" i="3"/>
  <c r="N38" i="3"/>
  <c r="W33" i="3"/>
  <c r="D10" i="2" s="1"/>
  <c r="B17" i="3"/>
  <c r="N17" i="3"/>
  <c r="N38" i="7"/>
  <c r="H37" i="1"/>
  <c r="N17" i="6"/>
  <c r="B17" i="6"/>
  <c r="B38" i="4"/>
  <c r="N38" i="4"/>
  <c r="H24" i="1"/>
  <c r="N17" i="4"/>
  <c r="G37" i="1"/>
  <c r="B17" i="4"/>
  <c r="J7" i="2"/>
  <c r="J8" i="2"/>
  <c r="G17" i="1"/>
  <c r="B59" i="3"/>
  <c r="W41" i="3"/>
  <c r="C31" i="1"/>
  <c r="F11" i="2"/>
  <c r="R11" i="2" s="1"/>
  <c r="G24" i="1"/>
  <c r="N17" i="5"/>
  <c r="B17" i="5"/>
  <c r="B59" i="7"/>
  <c r="N59" i="7"/>
  <c r="B38" i="7"/>
  <c r="W29" i="7"/>
  <c r="B17" i="7"/>
  <c r="N17" i="7"/>
  <c r="N59" i="6"/>
  <c r="B59" i="6"/>
  <c r="W37" i="6"/>
  <c r="M8" i="2" s="1"/>
  <c r="N38" i="6"/>
  <c r="B38" i="6"/>
  <c r="B59" i="4"/>
  <c r="N59" i="4"/>
  <c r="N59" i="5"/>
  <c r="B59" i="5"/>
  <c r="W37" i="5"/>
  <c r="N38" i="5"/>
  <c r="B38" i="5"/>
  <c r="N59" i="3"/>
  <c r="R10" i="2"/>
  <c r="S10" i="2" l="1"/>
  <c r="S9" i="2"/>
  <c r="S11" i="2"/>
  <c r="S8" i="2"/>
  <c r="G31" i="1"/>
  <c r="H31" i="1"/>
  <c r="S7" i="2"/>
  <c r="R8" i="2"/>
  <c r="R7" i="2" l="1"/>
</calcChain>
</file>

<file path=xl/sharedStrings.xml><?xml version="1.0" encoding="utf-8"?>
<sst xmlns="http://schemas.openxmlformats.org/spreadsheetml/2006/main" count="1560" uniqueCount="85">
  <si>
    <t>Rang</t>
  </si>
  <si>
    <t>Mannschaft</t>
  </si>
  <si>
    <t>SV Krieglach</t>
  </si>
  <si>
    <t>Schrittwieser Daniel</t>
  </si>
  <si>
    <t>Mazilo Harald</t>
  </si>
  <si>
    <t>1. Runde</t>
  </si>
  <si>
    <t>2. Runde</t>
  </si>
  <si>
    <t>3. Runde</t>
  </si>
  <si>
    <t>4. Runde</t>
  </si>
  <si>
    <t>5. Runde</t>
  </si>
  <si>
    <t>Gesamt</t>
  </si>
  <si>
    <t>SV Raika Langenwang</t>
  </si>
  <si>
    <t>Fölzer Verona</t>
  </si>
  <si>
    <t>Fölzer Karl-Heinz</t>
  </si>
  <si>
    <t>Pink Daniel</t>
  </si>
  <si>
    <t>Schnitt</t>
  </si>
  <si>
    <t>SV Eggersdorf</t>
  </si>
  <si>
    <t>Ringe</t>
  </si>
  <si>
    <t>Kristandl Manfred</t>
  </si>
  <si>
    <t>Meissl Theresa</t>
  </si>
  <si>
    <t>Mörth Stefanie</t>
  </si>
  <si>
    <t>Adami Bernhard</t>
  </si>
  <si>
    <t>Mötschlmaier Laura</t>
  </si>
  <si>
    <t>Bauernhofer Josef</t>
  </si>
  <si>
    <t>Hofer Gerhard</t>
  </si>
  <si>
    <t>Bosak Gerhard</t>
  </si>
  <si>
    <t>EP</t>
  </si>
  <si>
    <t>MP</t>
  </si>
  <si>
    <t>LUFTGEWEHR</t>
  </si>
  <si>
    <t>Landesliga</t>
  </si>
  <si>
    <t>St.</t>
  </si>
  <si>
    <t>Schütze</t>
  </si>
  <si>
    <t>P1</t>
  </si>
  <si>
    <t>P2</t>
  </si>
  <si>
    <t>P3</t>
  </si>
  <si>
    <t>P4</t>
  </si>
  <si>
    <t>Punkte</t>
  </si>
  <si>
    <t>:</t>
  </si>
  <si>
    <t>Paar 1</t>
  </si>
  <si>
    <t>Paar 2</t>
  </si>
  <si>
    <t>Paar 3</t>
  </si>
  <si>
    <t>Paar 4</t>
  </si>
  <si>
    <t>Stand</t>
  </si>
  <si>
    <t>Stechen 1</t>
  </si>
  <si>
    <t xml:space="preserve">Treffer </t>
  </si>
  <si>
    <t/>
  </si>
  <si>
    <t>Stechen 2</t>
  </si>
  <si>
    <t>Stechen 3</t>
  </si>
  <si>
    <t>Pillhofer Philipp</t>
  </si>
  <si>
    <t>.</t>
  </si>
  <si>
    <t>TAV Mautern</t>
  </si>
  <si>
    <t>SSV Rohrbach</t>
  </si>
  <si>
    <t>Geisler Daniel</t>
  </si>
  <si>
    <t>Neuburger Martin</t>
  </si>
  <si>
    <t>Mörth Sebastian</t>
  </si>
  <si>
    <t>Halbfinale 1</t>
  </si>
  <si>
    <t>Halbfinale 2</t>
  </si>
  <si>
    <t>Halbfinale</t>
  </si>
  <si>
    <t>Finale</t>
  </si>
  <si>
    <t>Großes Finale</t>
  </si>
  <si>
    <t>Kleines Finale</t>
  </si>
  <si>
    <t>Endergebnis</t>
  </si>
  <si>
    <t>1. Platz</t>
  </si>
  <si>
    <t>2. Platz</t>
  </si>
  <si>
    <t>3. Platz</t>
  </si>
  <si>
    <t>5. Platz</t>
  </si>
  <si>
    <t>4. Platz</t>
  </si>
  <si>
    <t>SAISON 2022 / 2023</t>
  </si>
  <si>
    <t>Steirische Landesliga 2022/23</t>
  </si>
  <si>
    <t>SAISON 2022 / 23</t>
  </si>
  <si>
    <t>Begegnung 1</t>
  </si>
  <si>
    <t>Begegnung 2</t>
  </si>
  <si>
    <t>Begegnung 3</t>
  </si>
  <si>
    <t>SV Kainisch</t>
  </si>
  <si>
    <t>Glockengießer Manfred</t>
  </si>
  <si>
    <t>Schrempf Wilhelm</t>
  </si>
  <si>
    <t>Illmayr Daniel</t>
  </si>
  <si>
    <t>Preßl Rudolf</t>
  </si>
  <si>
    <t>Vorjahr</t>
  </si>
  <si>
    <t>Hottowy Bernhard</t>
  </si>
  <si>
    <t>Glockengießer Elisa</t>
  </si>
  <si>
    <t>Kreuzer Elias</t>
  </si>
  <si>
    <t>Hofer Antonia</t>
  </si>
  <si>
    <t>Zöhrer Stefan</t>
  </si>
  <si>
    <t>halbe Punkte lt. Reglement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</si>
</sst>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0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color indexed="8"/>
      <name val="Arial"/>
      <family val="2"/>
    </font>
    <font>
      <b/>
      <sz val="11"/>
      <color indexed="9"/>
      <name val="Arial"/>
      <family val="2"/>
    </font>
    <font>
      <b/>
      <sz val="11"/>
      <color indexed="8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b/>
      <sz val="10"/>
      <color indexed="10"/>
      <name val="Arial"/>
      <family val="2"/>
    </font>
    <font>
      <sz val="11"/>
      <name val="Arial"/>
      <family val="2"/>
    </font>
    <font>
      <b/>
      <sz val="12"/>
      <color indexed="10"/>
      <name val="Arial"/>
      <family val="2"/>
    </font>
    <font>
      <sz val="10"/>
      <color indexed="9"/>
      <name val="Arial"/>
      <family val="2"/>
    </font>
    <font>
      <sz val="11"/>
      <color indexed="9"/>
      <name val="Arial"/>
      <family val="2"/>
    </font>
    <font>
      <sz val="11"/>
      <color indexed="8"/>
      <name val="Arial"/>
      <family val="2"/>
    </font>
    <font>
      <b/>
      <sz val="12"/>
      <color indexed="8"/>
      <name val="Arial"/>
      <family val="2"/>
    </font>
    <font>
      <sz val="11"/>
      <color rgb="FF000000"/>
      <name val="Arial"/>
      <family val="2"/>
      <charset val="1"/>
    </font>
    <font>
      <b/>
      <sz val="24"/>
      <color indexed="8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indexed="1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0" fontId="14" fillId="0" borderId="0"/>
    <xf numFmtId="0" fontId="16" fillId="0" borderId="0"/>
  </cellStyleXfs>
  <cellXfs count="185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1" xfId="0" applyBorder="1" applyAlignment="1">
      <alignment horizontal="center"/>
    </xf>
    <xf numFmtId="0" fontId="3" fillId="0" borderId="2" xfId="0" applyFont="1" applyBorder="1"/>
    <xf numFmtId="0" fontId="3" fillId="0" borderId="0" xfId="0" applyFont="1"/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1" fillId="0" borderId="0" xfId="0" applyFont="1"/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3" fillId="0" borderId="3" xfId="0" applyFont="1" applyBorder="1"/>
    <xf numFmtId="0" fontId="1" fillId="0" borderId="8" xfId="0" applyFont="1" applyBorder="1"/>
    <xf numFmtId="0" fontId="1" fillId="0" borderId="3" xfId="0" applyFont="1" applyBorder="1"/>
    <xf numFmtId="0" fontId="3" fillId="0" borderId="13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0" fillId="0" borderId="0" xfId="0"/>
    <xf numFmtId="0" fontId="7" fillId="0" borderId="0" xfId="1" applyFont="1" applyAlignment="1" applyProtection="1">
      <alignment horizontal="center" vertical="center"/>
    </xf>
    <xf numFmtId="0" fontId="8" fillId="0" borderId="21" xfId="1" applyFont="1" applyBorder="1" applyAlignment="1" applyProtection="1">
      <alignment horizontal="center" vertical="center"/>
    </xf>
    <xf numFmtId="0" fontId="8" fillId="0" borderId="22" xfId="1" applyFont="1" applyBorder="1" applyAlignment="1" applyProtection="1">
      <alignment horizontal="center" vertical="center"/>
    </xf>
    <xf numFmtId="0" fontId="8" fillId="0" borderId="23" xfId="1" applyFont="1" applyBorder="1" applyAlignment="1" applyProtection="1">
      <alignment horizontal="center" vertical="center"/>
    </xf>
    <xf numFmtId="0" fontId="8" fillId="0" borderId="24" xfId="1" applyFont="1" applyBorder="1" applyAlignment="1" applyProtection="1">
      <alignment horizontal="center" vertical="center"/>
    </xf>
    <xf numFmtId="0" fontId="8" fillId="0" borderId="25" xfId="1" applyFont="1" applyBorder="1" applyAlignment="1" applyProtection="1">
      <alignment horizontal="center" vertical="center"/>
    </xf>
    <xf numFmtId="0" fontId="8" fillId="0" borderId="26" xfId="1" applyFont="1" applyBorder="1" applyAlignment="1" applyProtection="1">
      <alignment horizontal="center" vertical="center"/>
    </xf>
    <xf numFmtId="0" fontId="8" fillId="0" borderId="1" xfId="1" applyFont="1" applyBorder="1" applyAlignment="1" applyProtection="1">
      <alignment horizontal="center" vertical="center"/>
    </xf>
    <xf numFmtId="0" fontId="8" fillId="0" borderId="3" xfId="1" applyFont="1" applyBorder="1" applyAlignment="1" applyProtection="1">
      <alignment horizontal="center" vertical="center"/>
    </xf>
    <xf numFmtId="0" fontId="4" fillId="0" borderId="5" xfId="1" applyFont="1" applyBorder="1" applyAlignment="1" applyProtection="1">
      <alignment horizontal="center" vertical="center"/>
    </xf>
    <xf numFmtId="0" fontId="8" fillId="0" borderId="38" xfId="1" applyFont="1" applyBorder="1" applyAlignment="1" applyProtection="1">
      <alignment horizontal="center" vertical="center"/>
    </xf>
    <xf numFmtId="0" fontId="8" fillId="0" borderId="39" xfId="1" applyFont="1" applyBorder="1" applyAlignment="1" applyProtection="1">
      <alignment horizontal="center" vertical="center"/>
    </xf>
    <xf numFmtId="0" fontId="4" fillId="5" borderId="41" xfId="1" applyFont="1" applyFill="1" applyBorder="1" applyAlignment="1" applyProtection="1">
      <alignment horizontal="center" vertical="center"/>
      <protection locked="0"/>
    </xf>
    <xf numFmtId="0" fontId="4" fillId="5" borderId="42" xfId="1" applyFont="1" applyFill="1" applyBorder="1" applyAlignment="1" applyProtection="1">
      <alignment horizontal="center" vertical="center"/>
      <protection locked="0"/>
    </xf>
    <xf numFmtId="0" fontId="8" fillId="0" borderId="46" xfId="1" applyFont="1" applyFill="1" applyBorder="1" applyAlignment="1" applyProtection="1">
      <alignment horizontal="center" vertical="center"/>
    </xf>
    <xf numFmtId="0" fontId="8" fillId="0" borderId="47" xfId="1" applyFont="1" applyFill="1" applyBorder="1" applyAlignment="1" applyProtection="1">
      <alignment horizontal="center" vertical="center"/>
    </xf>
    <xf numFmtId="0" fontId="8" fillId="0" borderId="50" xfId="1" applyFont="1" applyFill="1" applyBorder="1" applyAlignment="1" applyProtection="1">
      <alignment horizontal="center" vertical="center"/>
    </xf>
    <xf numFmtId="0" fontId="8" fillId="0" borderId="51" xfId="1" applyFont="1" applyFill="1" applyBorder="1" applyAlignment="1" applyProtection="1">
      <alignment horizontal="center" vertical="center"/>
    </xf>
    <xf numFmtId="0" fontId="4" fillId="5" borderId="38" xfId="1" applyFont="1" applyFill="1" applyBorder="1" applyAlignment="1" applyProtection="1">
      <alignment horizontal="center" vertical="center"/>
      <protection locked="0"/>
    </xf>
    <xf numFmtId="0" fontId="4" fillId="5" borderId="39" xfId="1" applyFont="1" applyFill="1" applyBorder="1" applyAlignment="1" applyProtection="1">
      <alignment horizontal="center" vertical="center"/>
      <protection locked="0"/>
    </xf>
    <xf numFmtId="0" fontId="8" fillId="0" borderId="17" xfId="1" applyFont="1" applyBorder="1" applyAlignment="1" applyProtection="1">
      <alignment horizontal="center" vertical="center"/>
    </xf>
    <xf numFmtId="0" fontId="8" fillId="0" borderId="19" xfId="1" applyFont="1" applyBorder="1" applyAlignment="1" applyProtection="1">
      <alignment horizontal="center" vertical="center"/>
    </xf>
    <xf numFmtId="0" fontId="12" fillId="0" borderId="0" xfId="1" applyFont="1" applyAlignment="1" applyProtection="1">
      <alignment horizontal="center"/>
    </xf>
    <xf numFmtId="0" fontId="8" fillId="0" borderId="0" xfId="1" applyFont="1" applyBorder="1" applyAlignment="1" applyProtection="1">
      <alignment horizontal="center" vertical="center"/>
    </xf>
    <xf numFmtId="0" fontId="12" fillId="0" borderId="0" xfId="1" applyFont="1" applyBorder="1" applyAlignment="1" applyProtection="1">
      <alignment horizontal="center" vertical="center"/>
    </xf>
    <xf numFmtId="0" fontId="12" fillId="0" borderId="0" xfId="1" applyFont="1" applyAlignment="1" applyProtection="1">
      <alignment horizontal="center" vertical="center"/>
    </xf>
    <xf numFmtId="0" fontId="13" fillId="0" borderId="0" xfId="1" applyFont="1" applyProtection="1"/>
    <xf numFmtId="0" fontId="12" fillId="0" borderId="0" xfId="1" applyFont="1" applyBorder="1" applyAlignment="1" applyProtection="1">
      <alignment vertical="center"/>
    </xf>
    <xf numFmtId="0" fontId="8" fillId="0" borderId="0" xfId="1" applyFont="1" applyBorder="1" applyAlignment="1" applyProtection="1">
      <alignment vertical="center"/>
    </xf>
    <xf numFmtId="164" fontId="4" fillId="5" borderId="41" xfId="1" applyNumberFormat="1" applyFont="1" applyFill="1" applyBorder="1" applyAlignment="1" applyProtection="1">
      <alignment horizontal="center" vertical="center"/>
      <protection locked="0"/>
    </xf>
    <xf numFmtId="164" fontId="4" fillId="5" borderId="42" xfId="1" applyNumberFormat="1" applyFont="1" applyFill="1" applyBorder="1" applyAlignment="1" applyProtection="1">
      <alignment horizontal="center" vertical="center"/>
      <protection locked="0"/>
    </xf>
    <xf numFmtId="1" fontId="4" fillId="5" borderId="28" xfId="1" applyNumberFormat="1" applyFont="1" applyFill="1" applyBorder="1" applyAlignment="1" applyProtection="1">
      <alignment horizontal="center" vertical="center"/>
      <protection locked="0"/>
    </xf>
    <xf numFmtId="1" fontId="8" fillId="0" borderId="27" xfId="1" applyNumberFormat="1" applyFont="1" applyBorder="1" applyAlignment="1" applyProtection="1">
      <alignment horizontal="center" vertical="center"/>
    </xf>
    <xf numFmtId="1" fontId="4" fillId="0" borderId="29" xfId="1" applyNumberFormat="1" applyFont="1" applyBorder="1" applyAlignment="1" applyProtection="1">
      <alignment horizontal="center" vertical="center"/>
    </xf>
    <xf numFmtId="1" fontId="4" fillId="0" borderId="30" xfId="1" applyNumberFormat="1" applyFont="1" applyBorder="1" applyAlignment="1" applyProtection="1">
      <alignment horizontal="center" vertical="center"/>
    </xf>
    <xf numFmtId="1" fontId="4" fillId="0" borderId="31" xfId="1" applyNumberFormat="1" applyFont="1" applyBorder="1" applyAlignment="1" applyProtection="1">
      <alignment horizontal="center" vertical="center"/>
    </xf>
    <xf numFmtId="1" fontId="8" fillId="0" borderId="32" xfId="1" applyNumberFormat="1" applyFont="1" applyBorder="1" applyAlignment="1" applyProtection="1">
      <alignment horizontal="center" vertical="center"/>
    </xf>
    <xf numFmtId="1" fontId="8" fillId="0" borderId="2" xfId="1" applyNumberFormat="1" applyFont="1" applyBorder="1" applyAlignment="1" applyProtection="1">
      <alignment horizontal="center" vertical="center"/>
    </xf>
    <xf numFmtId="1" fontId="4" fillId="0" borderId="8" xfId="1" applyNumberFormat="1" applyFont="1" applyBorder="1" applyAlignment="1" applyProtection="1">
      <alignment horizontal="center" vertical="center"/>
    </xf>
    <xf numFmtId="1" fontId="4" fillId="0" borderId="33" xfId="1" applyNumberFormat="1" applyFont="1" applyBorder="1" applyAlignment="1" applyProtection="1">
      <alignment horizontal="center" vertical="center"/>
    </xf>
    <xf numFmtId="1" fontId="4" fillId="0" borderId="9" xfId="1" applyNumberFormat="1" applyFont="1" applyBorder="1" applyAlignment="1" applyProtection="1">
      <alignment horizontal="center" vertical="center"/>
    </xf>
    <xf numFmtId="1" fontId="4" fillId="5" borderId="34" xfId="1" applyNumberFormat="1" applyFont="1" applyFill="1" applyBorder="1" applyAlignment="1" applyProtection="1">
      <alignment horizontal="center" vertical="center"/>
      <protection locked="0"/>
    </xf>
    <xf numFmtId="1" fontId="8" fillId="0" borderId="6" xfId="1" applyNumberFormat="1" applyFont="1" applyBorder="1" applyAlignment="1" applyProtection="1">
      <alignment horizontal="center" vertical="center"/>
    </xf>
    <xf numFmtId="1" fontId="4" fillId="0" borderId="35" xfId="1" applyNumberFormat="1" applyFont="1" applyBorder="1" applyAlignment="1" applyProtection="1">
      <alignment horizontal="center" vertical="center"/>
    </xf>
    <xf numFmtId="1" fontId="4" fillId="0" borderId="36" xfId="1" applyNumberFormat="1" applyFont="1" applyBorder="1" applyAlignment="1" applyProtection="1">
      <alignment horizontal="center" vertical="center"/>
    </xf>
    <xf numFmtId="1" fontId="4" fillId="0" borderId="37" xfId="1" applyNumberFormat="1" applyFont="1" applyBorder="1" applyAlignment="1" applyProtection="1">
      <alignment horizontal="center" vertical="center"/>
    </xf>
    <xf numFmtId="1" fontId="8" fillId="0" borderId="1" xfId="1" applyNumberFormat="1" applyFont="1" applyBorder="1" applyAlignment="1" applyProtection="1">
      <alignment horizontal="center" vertical="center"/>
    </xf>
    <xf numFmtId="1" fontId="8" fillId="0" borderId="4" xfId="1" applyNumberFormat="1" applyFont="1" applyBorder="1" applyAlignment="1" applyProtection="1">
      <alignment horizontal="center" vertical="center"/>
    </xf>
    <xf numFmtId="1" fontId="0" fillId="0" borderId="0" xfId="0" applyNumberFormat="1"/>
    <xf numFmtId="2" fontId="0" fillId="0" borderId="1" xfId="0" applyNumberFormat="1" applyBorder="1" applyAlignment="1">
      <alignment horizontal="center"/>
    </xf>
    <xf numFmtId="0" fontId="8" fillId="0" borderId="0" xfId="1" applyFont="1" applyBorder="1" applyAlignment="1" applyProtection="1">
      <alignment horizontal="center" vertical="center"/>
    </xf>
    <xf numFmtId="0" fontId="8" fillId="0" borderId="19" xfId="1" applyFont="1" applyBorder="1" applyAlignment="1" applyProtection="1">
      <alignment horizontal="center" vertical="center"/>
    </xf>
    <xf numFmtId="0" fontId="4" fillId="5" borderId="42" xfId="1" applyFont="1" applyFill="1" applyBorder="1" applyAlignment="1" applyProtection="1">
      <alignment horizontal="center" vertical="center"/>
      <protection locked="0"/>
    </xf>
    <xf numFmtId="0" fontId="6" fillId="0" borderId="1" xfId="1" applyFont="1" applyBorder="1" applyAlignment="1" applyProtection="1">
      <alignment horizontal="center" vertical="center"/>
    </xf>
    <xf numFmtId="1" fontId="6" fillId="0" borderId="1" xfId="1" applyNumberFormat="1" applyFont="1" applyBorder="1" applyAlignment="1" applyProtection="1">
      <alignment horizontal="center" vertical="center"/>
    </xf>
    <xf numFmtId="0" fontId="6" fillId="0" borderId="3" xfId="1" applyFont="1" applyBorder="1" applyAlignment="1" applyProtection="1">
      <alignment horizontal="center" vertical="center"/>
    </xf>
    <xf numFmtId="0" fontId="6" fillId="0" borderId="5" xfId="1" applyFont="1" applyBorder="1" applyAlignment="1" applyProtection="1">
      <alignment horizontal="center" vertical="center"/>
    </xf>
    <xf numFmtId="1" fontId="6" fillId="0" borderId="4" xfId="1" applyNumberFormat="1" applyFont="1" applyBorder="1" applyAlignment="1" applyProtection="1">
      <alignment horizontal="center" vertical="center"/>
    </xf>
    <xf numFmtId="0" fontId="4" fillId="0" borderId="50" xfId="1" applyFont="1" applyFill="1" applyBorder="1" applyAlignment="1" applyProtection="1">
      <alignment horizontal="center" vertical="center"/>
    </xf>
    <xf numFmtId="0" fontId="4" fillId="0" borderId="51" xfId="1" applyFont="1" applyFill="1" applyBorder="1" applyAlignment="1" applyProtection="1">
      <alignment horizontal="center" vertical="center"/>
    </xf>
    <xf numFmtId="0" fontId="18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0" xfId="0" applyAlignment="1">
      <alignment vertical="center"/>
    </xf>
    <xf numFmtId="1" fontId="4" fillId="5" borderId="34" xfId="1" applyNumberFormat="1" applyFont="1" applyFill="1" applyBorder="1" applyAlignment="1" applyProtection="1">
      <alignment horizontal="center" vertical="center"/>
      <protection locked="0"/>
    </xf>
    <xf numFmtId="0" fontId="18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7" borderId="6" xfId="0" applyFill="1" applyBorder="1" applyAlignment="1">
      <alignment horizontal="center" vertical="center"/>
    </xf>
    <xf numFmtId="0" fontId="0" fillId="8" borderId="1" xfId="0" applyFill="1" applyBorder="1" applyAlignment="1">
      <alignment horizontal="center" vertical="center"/>
    </xf>
    <xf numFmtId="0" fontId="2" fillId="9" borderId="1" xfId="0" applyFont="1" applyFill="1" applyBorder="1" applyAlignment="1">
      <alignment horizontal="center" vertical="center"/>
    </xf>
    <xf numFmtId="0" fontId="0" fillId="7" borderId="1" xfId="0" applyFill="1" applyBorder="1" applyAlignment="1">
      <alignment horizontal="center" vertical="center"/>
    </xf>
    <xf numFmtId="0" fontId="5" fillId="2" borderId="0" xfId="1" applyFont="1" applyFill="1" applyAlignment="1" applyProtection="1">
      <alignment horizontal="center"/>
    </xf>
    <xf numFmtId="0" fontId="6" fillId="0" borderId="0" xfId="1" applyFont="1" applyAlignment="1" applyProtection="1">
      <alignment horizontal="center"/>
    </xf>
    <xf numFmtId="0" fontId="3" fillId="0" borderId="0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8" borderId="4" xfId="0" applyFill="1" applyBorder="1" applyAlignment="1">
      <alignment horizontal="center" vertical="center"/>
    </xf>
    <xf numFmtId="0" fontId="0" fillId="7" borderId="3" xfId="0" applyFill="1" applyBorder="1" applyAlignment="1">
      <alignment horizontal="center" vertical="center"/>
    </xf>
    <xf numFmtId="0" fontId="11" fillId="0" borderId="6" xfId="1" applyFont="1" applyBorder="1" applyAlignment="1" applyProtection="1">
      <alignment horizontal="center" vertical="center"/>
    </xf>
    <xf numFmtId="0" fontId="11" fillId="0" borderId="2" xfId="1" applyFont="1" applyBorder="1" applyAlignment="1" applyProtection="1">
      <alignment horizontal="center" vertical="center"/>
    </xf>
    <xf numFmtId="0" fontId="9" fillId="0" borderId="6" xfId="1" applyFont="1" applyBorder="1" applyAlignment="1" applyProtection="1">
      <alignment horizontal="right" vertical="center"/>
    </xf>
    <xf numFmtId="0" fontId="9" fillId="0" borderId="2" xfId="1" applyFont="1" applyBorder="1" applyAlignment="1" applyProtection="1">
      <alignment horizontal="right" vertical="center"/>
    </xf>
    <xf numFmtId="0" fontId="8" fillId="0" borderId="0" xfId="1" applyFont="1" applyBorder="1" applyAlignment="1" applyProtection="1">
      <alignment horizontal="center" vertical="center"/>
    </xf>
    <xf numFmtId="0" fontId="4" fillId="5" borderId="54" xfId="1" applyFont="1" applyFill="1" applyBorder="1" applyAlignment="1" applyProtection="1">
      <alignment horizontal="center" vertical="center"/>
      <protection locked="0"/>
    </xf>
    <xf numFmtId="0" fontId="4" fillId="5" borderId="55" xfId="1" applyFont="1" applyFill="1" applyBorder="1" applyAlignment="1" applyProtection="1">
      <alignment horizontal="center" vertical="center"/>
      <protection locked="0"/>
    </xf>
    <xf numFmtId="0" fontId="8" fillId="0" borderId="44" xfId="1" applyFont="1" applyBorder="1" applyAlignment="1" applyProtection="1">
      <alignment horizontal="center" vertical="center"/>
    </xf>
    <xf numFmtId="0" fontId="9" fillId="0" borderId="6" xfId="1" applyFont="1" applyBorder="1" applyAlignment="1" applyProtection="1">
      <alignment horizontal="left" vertical="center"/>
    </xf>
    <xf numFmtId="0" fontId="9" fillId="0" borderId="2" xfId="1" applyFont="1" applyBorder="1" applyAlignment="1" applyProtection="1">
      <alignment horizontal="left" vertical="center"/>
    </xf>
    <xf numFmtId="0" fontId="8" fillId="0" borderId="45" xfId="1" applyFont="1" applyBorder="1" applyAlignment="1" applyProtection="1">
      <alignment horizontal="center" vertical="center"/>
    </xf>
    <xf numFmtId="0" fontId="8" fillId="0" borderId="48" xfId="1" applyFont="1" applyFill="1" applyBorder="1" applyAlignment="1" applyProtection="1">
      <alignment horizontal="center" vertical="center"/>
    </xf>
    <xf numFmtId="0" fontId="8" fillId="0" borderId="49" xfId="1" applyFont="1" applyFill="1" applyBorder="1" applyAlignment="1" applyProtection="1">
      <alignment horizontal="center" vertical="center"/>
    </xf>
    <xf numFmtId="0" fontId="4" fillId="5" borderId="43" xfId="1" applyFont="1" applyFill="1" applyBorder="1" applyAlignment="1" applyProtection="1">
      <alignment horizontal="center" vertical="center"/>
      <protection locked="0"/>
    </xf>
    <xf numFmtId="0" fontId="4" fillId="5" borderId="42" xfId="1" applyFont="1" applyFill="1" applyBorder="1" applyAlignment="1" applyProtection="1">
      <alignment horizontal="center" vertical="center"/>
      <protection locked="0"/>
    </xf>
    <xf numFmtId="0" fontId="8" fillId="0" borderId="18" xfId="1" applyFont="1" applyBorder="1" applyAlignment="1" applyProtection="1">
      <alignment horizontal="center" vertical="center"/>
    </xf>
    <xf numFmtId="0" fontId="8" fillId="0" borderId="19" xfId="1" applyFont="1" applyBorder="1" applyAlignment="1" applyProtection="1">
      <alignment horizontal="center" vertical="center"/>
    </xf>
    <xf numFmtId="0" fontId="8" fillId="0" borderId="52" xfId="1" applyFont="1" applyFill="1" applyBorder="1" applyAlignment="1" applyProtection="1">
      <alignment horizontal="center" vertical="center"/>
    </xf>
    <xf numFmtId="0" fontId="8" fillId="0" borderId="53" xfId="1" applyFont="1" applyFill="1" applyBorder="1" applyAlignment="1" applyProtection="1">
      <alignment horizontal="center" vertical="center"/>
    </xf>
    <xf numFmtId="0" fontId="10" fillId="0" borderId="0" xfId="1" applyFont="1" applyAlignment="1" applyProtection="1">
      <alignment horizontal="left"/>
    </xf>
    <xf numFmtId="0" fontId="8" fillId="0" borderId="30" xfId="1" applyFont="1" applyBorder="1" applyAlignment="1" applyProtection="1">
      <alignment horizontal="center" vertical="center"/>
    </xf>
    <xf numFmtId="0" fontId="8" fillId="0" borderId="35" xfId="1" applyFont="1" applyBorder="1" applyAlignment="1" applyProtection="1">
      <alignment horizontal="center" vertical="center"/>
    </xf>
    <xf numFmtId="0" fontId="8" fillId="0" borderId="40" xfId="1" applyFont="1" applyBorder="1" applyAlignment="1" applyProtection="1">
      <alignment horizontal="center" vertical="center"/>
    </xf>
    <xf numFmtId="0" fontId="8" fillId="0" borderId="0" xfId="1" applyFont="1" applyAlignment="1" applyProtection="1">
      <alignment horizontal="right"/>
    </xf>
    <xf numFmtId="0" fontId="4" fillId="6" borderId="21" xfId="1" applyFont="1" applyFill="1" applyBorder="1" applyAlignment="1" applyProtection="1">
      <alignment horizontal="center"/>
    </xf>
    <xf numFmtId="0" fontId="4" fillId="6" borderId="24" xfId="1" applyFont="1" applyFill="1" applyBorder="1" applyAlignment="1" applyProtection="1">
      <alignment horizontal="center"/>
    </xf>
    <xf numFmtId="0" fontId="4" fillId="3" borderId="10" xfId="1" applyFont="1" applyFill="1" applyBorder="1" applyAlignment="1" applyProtection="1">
      <alignment horizontal="center"/>
    </xf>
    <xf numFmtId="0" fontId="4" fillId="3" borderId="12" xfId="1" applyFont="1" applyFill="1" applyBorder="1" applyAlignment="1" applyProtection="1">
      <alignment horizontal="center"/>
    </xf>
    <xf numFmtId="0" fontId="4" fillId="3" borderId="11" xfId="1" applyFont="1" applyFill="1" applyBorder="1" applyAlignment="1" applyProtection="1">
      <alignment horizontal="center"/>
    </xf>
    <xf numFmtId="0" fontId="4" fillId="6" borderId="26" xfId="1" applyFont="1" applyFill="1" applyBorder="1" applyAlignment="1" applyProtection="1">
      <alignment horizontal="center"/>
    </xf>
    <xf numFmtId="0" fontId="8" fillId="0" borderId="6" xfId="1" applyFont="1" applyBorder="1" applyAlignment="1" applyProtection="1">
      <alignment horizontal="center" vertical="center"/>
    </xf>
    <xf numFmtId="0" fontId="8" fillId="0" borderId="2" xfId="1" applyFont="1" applyBorder="1" applyAlignment="1" applyProtection="1">
      <alignment horizontal="center" vertical="center"/>
    </xf>
    <xf numFmtId="0" fontId="15" fillId="0" borderId="7" xfId="1" applyFont="1" applyBorder="1" applyAlignment="1" applyProtection="1">
      <alignment horizontal="left" vertical="center"/>
      <protection locked="0"/>
    </xf>
    <xf numFmtId="0" fontId="15" fillId="0" borderId="2" xfId="1" applyFont="1" applyBorder="1" applyAlignment="1" applyProtection="1">
      <alignment horizontal="left" vertical="center"/>
      <protection locked="0"/>
    </xf>
    <xf numFmtId="0" fontId="15" fillId="0" borderId="7" xfId="1" applyFont="1" applyBorder="1" applyAlignment="1" applyProtection="1">
      <alignment horizontal="right" vertical="center"/>
      <protection locked="0"/>
    </xf>
    <xf numFmtId="0" fontId="15" fillId="0" borderId="2" xfId="1" applyFont="1" applyBorder="1" applyAlignment="1" applyProtection="1">
      <alignment horizontal="right" vertical="center"/>
      <protection locked="0"/>
    </xf>
    <xf numFmtId="0" fontId="19" fillId="0" borderId="3" xfId="1" applyFont="1" applyBorder="1" applyAlignment="1" applyProtection="1">
      <alignment horizontal="left" vertical="center"/>
    </xf>
    <xf numFmtId="0" fontId="19" fillId="0" borderId="5" xfId="1" applyFont="1" applyBorder="1" applyAlignment="1" applyProtection="1">
      <alignment horizontal="left" vertical="center"/>
    </xf>
    <xf numFmtId="0" fontId="19" fillId="0" borderId="4" xfId="1" applyFont="1" applyBorder="1" applyAlignment="1" applyProtection="1">
      <alignment horizontal="left" vertical="center"/>
    </xf>
    <xf numFmtId="0" fontId="6" fillId="0" borderId="3" xfId="1" applyFont="1" applyBorder="1" applyAlignment="1" applyProtection="1">
      <alignment horizontal="center" vertical="center"/>
    </xf>
    <xf numFmtId="0" fontId="6" fillId="0" borderId="4" xfId="1" applyFont="1" applyBorder="1" applyAlignment="1" applyProtection="1">
      <alignment horizontal="center" vertical="center"/>
    </xf>
    <xf numFmtId="0" fontId="19" fillId="0" borderId="3" xfId="1" applyFont="1" applyBorder="1" applyAlignment="1" applyProtection="1">
      <alignment horizontal="right" vertical="center"/>
    </xf>
    <xf numFmtId="0" fontId="19" fillId="0" borderId="5" xfId="1" applyFont="1" applyBorder="1" applyAlignment="1" applyProtection="1">
      <alignment horizontal="right" vertical="center"/>
    </xf>
    <xf numFmtId="0" fontId="19" fillId="0" borderId="4" xfId="1" applyFont="1" applyBorder="1" applyAlignment="1" applyProtection="1">
      <alignment horizontal="right" vertical="center"/>
    </xf>
    <xf numFmtId="0" fontId="8" fillId="0" borderId="7" xfId="1" applyFont="1" applyBorder="1" applyAlignment="1" applyProtection="1">
      <alignment horizontal="center" vertical="center"/>
    </xf>
    <xf numFmtId="0" fontId="4" fillId="3" borderId="5" xfId="1" applyFont="1" applyFill="1" applyBorder="1" applyAlignment="1" applyProtection="1">
      <alignment horizontal="center" vertical="center"/>
    </xf>
    <xf numFmtId="0" fontId="15" fillId="7" borderId="3" xfId="1" applyFont="1" applyFill="1" applyBorder="1" applyAlignment="1" applyProtection="1">
      <alignment horizontal="center" vertical="center"/>
      <protection locked="0"/>
    </xf>
    <xf numFmtId="0" fontId="15" fillId="7" borderId="5" xfId="1" applyFont="1" applyFill="1" applyBorder="1" applyAlignment="1" applyProtection="1">
      <alignment horizontal="center" vertical="center"/>
      <protection locked="0"/>
    </xf>
    <xf numFmtId="0" fontId="15" fillId="7" borderId="4" xfId="1" applyFont="1" applyFill="1" applyBorder="1" applyAlignment="1" applyProtection="1">
      <alignment horizontal="center" vertical="center"/>
      <protection locked="0"/>
    </xf>
    <xf numFmtId="0" fontId="8" fillId="0" borderId="0" xfId="1" applyFont="1" applyAlignment="1" applyProtection="1">
      <alignment horizontal="center" vertical="center"/>
    </xf>
    <xf numFmtId="0" fontId="15" fillId="4" borderId="3" xfId="1" applyFont="1" applyFill="1" applyBorder="1" applyAlignment="1" applyProtection="1">
      <alignment horizontal="center" vertical="center"/>
      <protection locked="0"/>
    </xf>
    <xf numFmtId="0" fontId="15" fillId="4" borderId="5" xfId="1" applyFont="1" applyFill="1" applyBorder="1" applyAlignment="1" applyProtection="1">
      <alignment horizontal="center" vertical="center"/>
      <protection locked="0"/>
    </xf>
    <xf numFmtId="0" fontId="15" fillId="4" borderId="4" xfId="1" applyFont="1" applyFill="1" applyBorder="1" applyAlignment="1" applyProtection="1">
      <alignment horizontal="center" vertical="center"/>
      <protection locked="0"/>
    </xf>
    <xf numFmtId="0" fontId="15" fillId="0" borderId="7" xfId="1" applyFont="1" applyBorder="1" applyAlignment="1" applyProtection="1">
      <alignment horizontal="right" vertical="center" wrapText="1"/>
      <protection locked="0"/>
    </xf>
    <xf numFmtId="0" fontId="15" fillId="0" borderId="2" xfId="1" applyFont="1" applyBorder="1" applyAlignment="1" applyProtection="1">
      <alignment horizontal="right" vertical="center" wrapText="1"/>
      <protection locked="0"/>
    </xf>
    <xf numFmtId="0" fontId="4" fillId="0" borderId="52" xfId="1" applyFont="1" applyFill="1" applyBorder="1" applyAlignment="1" applyProtection="1">
      <alignment horizontal="center" vertical="center"/>
    </xf>
    <xf numFmtId="0" fontId="4" fillId="0" borderId="53" xfId="1" applyFont="1" applyFill="1" applyBorder="1" applyAlignment="1" applyProtection="1">
      <alignment horizontal="center" vertical="center"/>
    </xf>
    <xf numFmtId="0" fontId="17" fillId="0" borderId="0" xfId="1" applyFont="1" applyAlignment="1" applyProtection="1">
      <alignment horizontal="center" vertical="center"/>
    </xf>
    <xf numFmtId="14" fontId="17" fillId="0" borderId="0" xfId="1" applyNumberFormat="1" applyFont="1" applyBorder="1" applyAlignment="1" applyProtection="1">
      <alignment horizontal="center" vertical="center"/>
      <protection locked="0"/>
    </xf>
    <xf numFmtId="0" fontId="17" fillId="0" borderId="0" xfId="1" applyFont="1" applyBorder="1" applyAlignment="1" applyProtection="1">
      <alignment horizontal="center" vertical="center"/>
      <protection locked="0"/>
    </xf>
    <xf numFmtId="0" fontId="6" fillId="2" borderId="0" xfId="1" applyFont="1" applyFill="1" applyAlignment="1" applyProtection="1">
      <alignment horizontal="center"/>
    </xf>
    <xf numFmtId="0" fontId="2" fillId="0" borderId="0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0" fillId="0" borderId="20" xfId="0" applyBorder="1" applyAlignment="1">
      <alignment horizontal="center"/>
    </xf>
    <xf numFmtId="164" fontId="4" fillId="5" borderId="43" xfId="1" applyNumberFormat="1" applyFont="1" applyFill="1" applyBorder="1" applyAlignment="1" applyProtection="1">
      <alignment horizontal="center" vertical="center"/>
      <protection locked="0"/>
    </xf>
    <xf numFmtId="164" fontId="4" fillId="5" borderId="42" xfId="1" applyNumberFormat="1" applyFont="1" applyFill="1" applyBorder="1" applyAlignment="1" applyProtection="1">
      <alignment horizontal="center" vertical="center"/>
      <protection locked="0"/>
    </xf>
    <xf numFmtId="0" fontId="9" fillId="0" borderId="3" xfId="1" applyFont="1" applyBorder="1" applyAlignment="1" applyProtection="1">
      <alignment horizontal="left" vertical="center"/>
    </xf>
    <xf numFmtId="0" fontId="9" fillId="0" borderId="5" xfId="1" applyFont="1" applyBorder="1" applyAlignment="1" applyProtection="1">
      <alignment horizontal="left" vertical="center"/>
    </xf>
    <xf numFmtId="0" fontId="9" fillId="0" borderId="4" xfId="1" applyFont="1" applyBorder="1" applyAlignment="1" applyProtection="1">
      <alignment horizontal="left" vertical="center"/>
    </xf>
    <xf numFmtId="0" fontId="8" fillId="0" borderId="3" xfId="1" applyFont="1" applyBorder="1" applyAlignment="1" applyProtection="1">
      <alignment horizontal="center" vertical="center"/>
    </xf>
    <xf numFmtId="0" fontId="8" fillId="0" borderId="4" xfId="1" applyFont="1" applyBorder="1" applyAlignment="1" applyProtection="1">
      <alignment horizontal="center" vertical="center"/>
    </xf>
    <xf numFmtId="0" fontId="9" fillId="0" borderId="3" xfId="1" applyFont="1" applyBorder="1" applyAlignment="1" applyProtection="1">
      <alignment horizontal="right" vertical="center"/>
    </xf>
    <xf numFmtId="0" fontId="9" fillId="0" borderId="5" xfId="1" applyFont="1" applyBorder="1" applyAlignment="1" applyProtection="1">
      <alignment horizontal="right" vertical="center"/>
    </xf>
    <xf numFmtId="0" fontId="9" fillId="0" borderId="4" xfId="1" applyFont="1" applyBorder="1" applyAlignment="1" applyProtection="1">
      <alignment horizontal="right" vertical="center"/>
    </xf>
    <xf numFmtId="0" fontId="4" fillId="4" borderId="3" xfId="1" applyFont="1" applyFill="1" applyBorder="1" applyAlignment="1" applyProtection="1">
      <alignment horizontal="center" vertical="center"/>
      <protection locked="0"/>
    </xf>
    <xf numFmtId="0" fontId="4" fillId="4" borderId="5" xfId="1" applyFont="1" applyFill="1" applyBorder="1" applyAlignment="1" applyProtection="1">
      <alignment horizontal="center" vertical="center"/>
      <protection locked="0"/>
    </xf>
    <xf numFmtId="0" fontId="4" fillId="4" borderId="4" xfId="1" applyFont="1" applyFill="1" applyBorder="1" applyAlignment="1" applyProtection="1">
      <alignment horizontal="center" vertical="center"/>
      <protection locked="0"/>
    </xf>
    <xf numFmtId="0" fontId="0" fillId="0" borderId="56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</cellXfs>
  <cellStyles count="3"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8"/>
  <sheetViews>
    <sheetView workbookViewId="0">
      <selection activeCell="A2" sqref="A2:L2"/>
    </sheetView>
  </sheetViews>
  <sheetFormatPr baseColWidth="10" defaultRowHeight="15" x14ac:dyDescent="0.25"/>
  <cols>
    <col min="1" max="2" width="11.42578125" style="22"/>
    <col min="3" max="3" width="7.7109375" style="22" customWidth="1"/>
    <col min="4" max="5" width="11.42578125" style="22"/>
    <col min="6" max="7" width="5.7109375" style="22" customWidth="1"/>
    <col min="8" max="9" width="11.42578125" style="22"/>
    <col min="10" max="10" width="7.7109375" style="22" customWidth="1"/>
    <col min="11" max="16384" width="11.42578125" style="22"/>
  </cols>
  <sheetData>
    <row r="1" spans="1:12" x14ac:dyDescent="0.25">
      <c r="A1" s="97" t="s">
        <v>28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</row>
    <row r="2" spans="1:12" x14ac:dyDescent="0.25">
      <c r="A2" s="98" t="s">
        <v>67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</row>
    <row r="3" spans="1:12" x14ac:dyDescent="0.25">
      <c r="A3" s="97" t="s">
        <v>29</v>
      </c>
      <c r="B3" s="97"/>
      <c r="C3" s="97"/>
      <c r="D3" s="97"/>
      <c r="E3" s="97"/>
      <c r="F3" s="97"/>
      <c r="G3" s="97"/>
      <c r="H3" s="97"/>
      <c r="I3" s="97"/>
      <c r="J3" s="97"/>
      <c r="K3" s="97"/>
      <c r="L3" s="97"/>
    </row>
    <row r="4" spans="1:12" ht="6" customHeight="1" x14ac:dyDescent="0.25"/>
    <row r="5" spans="1:12" ht="18" customHeight="1" x14ac:dyDescent="0.25">
      <c r="A5" s="92" t="s">
        <v>55</v>
      </c>
      <c r="B5" s="92"/>
      <c r="C5" s="83"/>
      <c r="D5" s="84"/>
      <c r="E5" s="84"/>
      <c r="F5" s="99"/>
      <c r="G5" s="99"/>
      <c r="H5" s="84"/>
      <c r="I5" s="84"/>
      <c r="J5" s="84"/>
      <c r="K5" s="92" t="s">
        <v>56</v>
      </c>
      <c r="L5" s="92"/>
    </row>
    <row r="6" spans="1:12" ht="18" customHeight="1" x14ac:dyDescent="0.25">
      <c r="A6" s="94"/>
      <c r="B6" s="94"/>
      <c r="C6" s="85"/>
      <c r="D6" s="100" t="s">
        <v>59</v>
      </c>
      <c r="E6" s="92"/>
      <c r="F6" s="92"/>
      <c r="G6" s="92"/>
      <c r="H6" s="92"/>
      <c r="I6" s="101"/>
      <c r="J6" s="85"/>
      <c r="K6" s="96"/>
      <c r="L6" s="96"/>
    </row>
    <row r="7" spans="1:12" ht="18" customHeight="1" x14ac:dyDescent="0.25">
      <c r="A7" s="86"/>
      <c r="B7" s="87"/>
      <c r="C7" s="85"/>
      <c r="D7" s="102"/>
      <c r="E7" s="94"/>
      <c r="F7" s="85"/>
      <c r="G7" s="85"/>
      <c r="H7" s="96"/>
      <c r="I7" s="103"/>
      <c r="J7" s="85"/>
      <c r="K7" s="86"/>
      <c r="L7" s="87"/>
    </row>
    <row r="8" spans="1:12" ht="18" customHeight="1" x14ac:dyDescent="0.25">
      <c r="A8" s="96"/>
      <c r="B8" s="96"/>
      <c r="C8" s="85"/>
      <c r="D8" s="88"/>
      <c r="E8" s="88"/>
      <c r="F8" s="88"/>
      <c r="G8" s="88"/>
      <c r="H8" s="88"/>
      <c r="I8" s="88"/>
      <c r="J8" s="85"/>
      <c r="K8" s="94"/>
      <c r="L8" s="94"/>
    </row>
    <row r="9" spans="1:12" ht="18" customHeight="1" x14ac:dyDescent="0.25">
      <c r="A9" s="88"/>
      <c r="B9" s="88"/>
      <c r="C9" s="88"/>
      <c r="D9" s="92" t="s">
        <v>60</v>
      </c>
      <c r="E9" s="92"/>
      <c r="F9" s="92"/>
      <c r="G9" s="92"/>
      <c r="H9" s="92"/>
      <c r="I9" s="92"/>
      <c r="J9" s="88"/>
      <c r="K9" s="88"/>
      <c r="L9" s="88"/>
    </row>
    <row r="10" spans="1:12" ht="18" customHeight="1" x14ac:dyDescent="0.25">
      <c r="A10" s="88"/>
      <c r="B10" s="88"/>
      <c r="C10" s="88"/>
      <c r="D10" s="93"/>
      <c r="E10" s="93"/>
      <c r="F10" s="85"/>
      <c r="G10" s="85"/>
      <c r="H10" s="94"/>
      <c r="I10" s="94"/>
      <c r="J10" s="88"/>
      <c r="K10" s="88"/>
      <c r="L10" s="88"/>
    </row>
    <row r="13" spans="1:12" ht="26.25" x14ac:dyDescent="0.25">
      <c r="D13" s="95" t="s">
        <v>61</v>
      </c>
      <c r="E13" s="95"/>
      <c r="F13" s="95"/>
      <c r="G13" s="95"/>
      <c r="H13" s="95"/>
      <c r="I13" s="95"/>
    </row>
    <row r="14" spans="1:12" s="89" customFormat="1" ht="18" customHeight="1" x14ac:dyDescent="0.25">
      <c r="D14" s="91" t="s">
        <v>62</v>
      </c>
      <c r="E14" s="91"/>
      <c r="F14" s="91"/>
      <c r="G14" s="91"/>
      <c r="H14" s="91"/>
      <c r="I14" s="91"/>
    </row>
    <row r="15" spans="1:12" s="89" customFormat="1" ht="18" customHeight="1" x14ac:dyDescent="0.25">
      <c r="D15" s="91" t="s">
        <v>63</v>
      </c>
      <c r="E15" s="91"/>
      <c r="F15" s="91"/>
      <c r="G15" s="91"/>
      <c r="H15" s="91"/>
      <c r="I15" s="91"/>
    </row>
    <row r="16" spans="1:12" s="89" customFormat="1" ht="18" customHeight="1" x14ac:dyDescent="0.25">
      <c r="D16" s="91" t="s">
        <v>64</v>
      </c>
      <c r="E16" s="91"/>
      <c r="F16" s="91"/>
      <c r="G16" s="91"/>
      <c r="H16" s="91"/>
      <c r="I16" s="91"/>
    </row>
    <row r="17" spans="4:9" s="89" customFormat="1" ht="18" customHeight="1" x14ac:dyDescent="0.25">
      <c r="D17" s="91" t="s">
        <v>66</v>
      </c>
      <c r="E17" s="91"/>
      <c r="F17" s="91"/>
      <c r="G17" s="91"/>
      <c r="H17" s="91"/>
      <c r="I17" s="91"/>
    </row>
    <row r="18" spans="4:9" s="89" customFormat="1" ht="18" customHeight="1" x14ac:dyDescent="0.25">
      <c r="D18" s="91" t="s">
        <v>65</v>
      </c>
      <c r="E18" s="91"/>
      <c r="F18" s="91"/>
      <c r="G18" s="91"/>
      <c r="H18" s="91"/>
      <c r="I18" s="91"/>
    </row>
  </sheetData>
  <mergeCells count="27">
    <mergeCell ref="A8:B8"/>
    <mergeCell ref="K8:L8"/>
    <mergeCell ref="A1:L1"/>
    <mergeCell ref="A2:L2"/>
    <mergeCell ref="A3:L3"/>
    <mergeCell ref="A5:B5"/>
    <mergeCell ref="F5:G5"/>
    <mergeCell ref="K5:L5"/>
    <mergeCell ref="A6:B6"/>
    <mergeCell ref="D6:I6"/>
    <mergeCell ref="K6:L6"/>
    <mergeCell ref="D7:E7"/>
    <mergeCell ref="H7:I7"/>
    <mergeCell ref="D9:I9"/>
    <mergeCell ref="D10:E10"/>
    <mergeCell ref="H10:I10"/>
    <mergeCell ref="D13:I13"/>
    <mergeCell ref="D14:E14"/>
    <mergeCell ref="F14:I14"/>
    <mergeCell ref="D18:E18"/>
    <mergeCell ref="F18:I18"/>
    <mergeCell ref="D15:E15"/>
    <mergeCell ref="F15:I15"/>
    <mergeCell ref="D16:E16"/>
    <mergeCell ref="F16:I16"/>
    <mergeCell ref="D17:E17"/>
    <mergeCell ref="F17:I17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8"/>
  <sheetViews>
    <sheetView workbookViewId="0">
      <selection activeCell="P32" sqref="P32:P37"/>
    </sheetView>
  </sheetViews>
  <sheetFormatPr baseColWidth="10" defaultRowHeight="15" x14ac:dyDescent="0.25"/>
  <cols>
    <col min="1" max="1" width="11.42578125" style="22"/>
    <col min="2" max="2" width="25.7109375" style="22" customWidth="1"/>
    <col min="3" max="15" width="6.7109375" style="22" customWidth="1"/>
    <col min="16" max="16" width="25.7109375" style="22" customWidth="1"/>
    <col min="17" max="16384" width="11.42578125" style="22"/>
  </cols>
  <sheetData>
    <row r="1" spans="1:17" ht="30" x14ac:dyDescent="0.25">
      <c r="A1" s="161" t="s">
        <v>58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2"/>
      <c r="O1" s="163"/>
      <c r="P1" s="163"/>
      <c r="Q1" s="163"/>
    </row>
    <row r="3" spans="1:17" x14ac:dyDescent="0.25">
      <c r="C3" s="97" t="s">
        <v>28</v>
      </c>
      <c r="D3" s="164"/>
      <c r="E3" s="164"/>
      <c r="F3" s="164"/>
      <c r="G3" s="164"/>
      <c r="H3" s="164"/>
      <c r="I3" s="164"/>
      <c r="J3" s="164"/>
      <c r="K3" s="164"/>
      <c r="L3" s="164"/>
      <c r="M3" s="164"/>
      <c r="N3" s="164"/>
      <c r="O3" s="164"/>
    </row>
    <row r="4" spans="1:17" x14ac:dyDescent="0.25">
      <c r="C4" s="98" t="s">
        <v>67</v>
      </c>
      <c r="D4" s="98"/>
      <c r="E4" s="98"/>
      <c r="F4" s="98"/>
      <c r="G4" s="98"/>
      <c r="H4" s="98"/>
      <c r="I4" s="98"/>
      <c r="J4" s="98"/>
      <c r="K4" s="98"/>
      <c r="L4" s="98"/>
      <c r="M4" s="98"/>
      <c r="N4" s="98"/>
      <c r="O4" s="98"/>
    </row>
    <row r="5" spans="1:17" x14ac:dyDescent="0.25">
      <c r="C5" s="97" t="s">
        <v>29</v>
      </c>
      <c r="D5" s="164"/>
      <c r="E5" s="164"/>
      <c r="F5" s="164"/>
      <c r="G5" s="164"/>
      <c r="H5" s="164"/>
      <c r="I5" s="164"/>
      <c r="J5" s="164"/>
      <c r="K5" s="164"/>
      <c r="L5" s="164"/>
      <c r="M5" s="164"/>
      <c r="N5" s="164"/>
      <c r="O5" s="164"/>
    </row>
    <row r="7" spans="1:17" x14ac:dyDescent="0.25">
      <c r="A7" s="149" t="s">
        <v>59</v>
      </c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149"/>
      <c r="M7" s="149"/>
      <c r="N7" s="149"/>
      <c r="O7" s="149"/>
      <c r="P7" s="149"/>
      <c r="Q7" s="149"/>
    </row>
    <row r="9" spans="1:17" ht="24.95" customHeight="1" thickBot="1" x14ac:dyDescent="0.3">
      <c r="A9" s="150"/>
      <c r="B9" s="151"/>
      <c r="C9" s="151"/>
      <c r="D9" s="151"/>
      <c r="E9" s="151"/>
      <c r="F9" s="152"/>
      <c r="G9" s="23"/>
      <c r="H9" s="153"/>
      <c r="I9" s="153"/>
      <c r="J9" s="153"/>
      <c r="K9" s="23"/>
      <c r="L9" s="154"/>
      <c r="M9" s="155"/>
      <c r="N9" s="155"/>
      <c r="O9" s="155"/>
      <c r="P9" s="155"/>
      <c r="Q9" s="156"/>
    </row>
    <row r="10" spans="1:17" ht="15.75" thickBot="1" x14ac:dyDescent="0.3">
      <c r="A10" s="24" t="s">
        <v>30</v>
      </c>
      <c r="B10" s="25" t="s">
        <v>31</v>
      </c>
      <c r="C10" s="26" t="s">
        <v>32</v>
      </c>
      <c r="D10" s="26" t="s">
        <v>33</v>
      </c>
      <c r="E10" s="26" t="s">
        <v>34</v>
      </c>
      <c r="F10" s="26" t="s">
        <v>35</v>
      </c>
      <c r="G10" s="25" t="s">
        <v>36</v>
      </c>
      <c r="H10" s="27"/>
      <c r="I10" s="27"/>
      <c r="J10" s="27"/>
      <c r="K10" s="28"/>
      <c r="L10" s="26" t="s">
        <v>35</v>
      </c>
      <c r="M10" s="26" t="s">
        <v>34</v>
      </c>
      <c r="N10" s="26" t="s">
        <v>33</v>
      </c>
      <c r="O10" s="26" t="s">
        <v>32</v>
      </c>
      <c r="P10" s="28" t="s">
        <v>31</v>
      </c>
      <c r="Q10" s="29" t="s">
        <v>30</v>
      </c>
    </row>
    <row r="11" spans="1:17" ht="15" customHeight="1" x14ac:dyDescent="0.25">
      <c r="A11" s="148">
        <v>1</v>
      </c>
      <c r="B11" s="136"/>
      <c r="C11" s="54"/>
      <c r="D11" s="54"/>
      <c r="E11" s="54"/>
      <c r="F11" s="54"/>
      <c r="G11" s="55">
        <f>SUM(C11:F11)</f>
        <v>0</v>
      </c>
      <c r="H11" s="56">
        <f>SUM(C12:F12)</f>
        <v>4</v>
      </c>
      <c r="I11" s="57" t="s">
        <v>37</v>
      </c>
      <c r="J11" s="58">
        <f>SUM(L12:O12)</f>
        <v>4</v>
      </c>
      <c r="K11" s="55">
        <f>SUM(L11:O11)</f>
        <v>0</v>
      </c>
      <c r="L11" s="54"/>
      <c r="M11" s="54"/>
      <c r="N11" s="54"/>
      <c r="O11" s="54"/>
      <c r="P11" s="157"/>
      <c r="Q11" s="148">
        <v>2</v>
      </c>
    </row>
    <row r="12" spans="1:17" ht="15" customHeight="1" x14ac:dyDescent="0.25">
      <c r="A12" s="135"/>
      <c r="B12" s="137"/>
      <c r="C12" s="59">
        <f>IF(C11&lt;O11,0,IF(C11=O11,1,2))</f>
        <v>1</v>
      </c>
      <c r="D12" s="59">
        <f>IF(D11&lt;N11,0,IF(D11=N11,1,2))</f>
        <v>1</v>
      </c>
      <c r="E12" s="59">
        <f>IF(E11&lt;M11,0,IF(E11=M11,1,2))</f>
        <v>1</v>
      </c>
      <c r="F12" s="59">
        <f>IF(F11&lt;L11,0,IF(F11=L11,1,2))</f>
        <v>1</v>
      </c>
      <c r="G12" s="60"/>
      <c r="H12" s="61"/>
      <c r="I12" s="62"/>
      <c r="J12" s="63"/>
      <c r="K12" s="60"/>
      <c r="L12" s="59">
        <f>IF(L11&lt;F11,0,IF(L11=F11,1,2))</f>
        <v>1</v>
      </c>
      <c r="M12" s="59">
        <f>IF(M11&lt;E11,0,IF(M11=E11,1,2))</f>
        <v>1</v>
      </c>
      <c r="N12" s="59">
        <f>IF(N11&lt;D11,0,IF(N11=D11,1,2))</f>
        <v>1</v>
      </c>
      <c r="O12" s="59">
        <f>IF(O11&lt;C11,0,IF(O11=C11,1,2))</f>
        <v>1</v>
      </c>
      <c r="P12" s="158"/>
      <c r="Q12" s="135"/>
    </row>
    <row r="13" spans="1:17" ht="15" customHeight="1" x14ac:dyDescent="0.25">
      <c r="A13" s="134">
        <v>3</v>
      </c>
      <c r="B13" s="136"/>
      <c r="C13" s="64"/>
      <c r="D13" s="64"/>
      <c r="E13" s="64"/>
      <c r="F13" s="64"/>
      <c r="G13" s="65">
        <f t="shared" ref="G13:G15" si="0">SUM(C13:F13)</f>
        <v>0</v>
      </c>
      <c r="H13" s="66">
        <f>SUM(C14:F14)</f>
        <v>4</v>
      </c>
      <c r="I13" s="67" t="s">
        <v>37</v>
      </c>
      <c r="J13" s="68">
        <f>SUM(L14:O14)</f>
        <v>4</v>
      </c>
      <c r="K13" s="65">
        <f t="shared" ref="K13:K15" si="1">SUM(L13:O13)</f>
        <v>0</v>
      </c>
      <c r="L13" s="64"/>
      <c r="M13" s="64"/>
      <c r="N13" s="64"/>
      <c r="O13" s="64"/>
      <c r="P13" s="138"/>
      <c r="Q13" s="134">
        <v>4</v>
      </c>
    </row>
    <row r="14" spans="1:17" ht="15" customHeight="1" x14ac:dyDescent="0.25">
      <c r="A14" s="135"/>
      <c r="B14" s="137"/>
      <c r="C14" s="59">
        <f>IF(C13&lt;O13,0,IF(C13=O13,1,2))</f>
        <v>1</v>
      </c>
      <c r="D14" s="59">
        <f>IF(D13&lt;N13,0,IF(D13=N13,1,2))</f>
        <v>1</v>
      </c>
      <c r="E14" s="59">
        <f>IF(E13&lt;M13,0,IF(E13=M13,1,2))</f>
        <v>1</v>
      </c>
      <c r="F14" s="59">
        <f>IF(F13&lt;L13,0,IF(F13=L13,1,2))</f>
        <v>1</v>
      </c>
      <c r="G14" s="60"/>
      <c r="H14" s="61"/>
      <c r="I14" s="62"/>
      <c r="J14" s="63"/>
      <c r="K14" s="60"/>
      <c r="L14" s="59">
        <f>IF(L13&lt;F13,0,IF(L13=F13,1,2))</f>
        <v>1</v>
      </c>
      <c r="M14" s="59">
        <f>IF(M13&lt;E13,0,IF(M13=E13,1,2))</f>
        <v>1</v>
      </c>
      <c r="N14" s="59">
        <f>IF(N13&lt;D13,0,IF(N13=D13,1,2))</f>
        <v>1</v>
      </c>
      <c r="O14" s="59">
        <f>IF(O13&lt;C13,0,IF(O13=C13,1,2))</f>
        <v>1</v>
      </c>
      <c r="P14" s="139"/>
      <c r="Q14" s="135"/>
    </row>
    <row r="15" spans="1:17" ht="15" customHeight="1" x14ac:dyDescent="0.25">
      <c r="A15" s="134">
        <v>5</v>
      </c>
      <c r="B15" s="136"/>
      <c r="C15" s="64"/>
      <c r="D15" s="64"/>
      <c r="E15" s="64"/>
      <c r="F15" s="64"/>
      <c r="G15" s="65">
        <f t="shared" si="0"/>
        <v>0</v>
      </c>
      <c r="H15" s="66">
        <f>SUM(C16:F16)</f>
        <v>4</v>
      </c>
      <c r="I15" s="67" t="s">
        <v>37</v>
      </c>
      <c r="J15" s="68">
        <f>SUM(L16:O16)</f>
        <v>4</v>
      </c>
      <c r="K15" s="65">
        <f t="shared" si="1"/>
        <v>0</v>
      </c>
      <c r="L15" s="64"/>
      <c r="M15" s="64"/>
      <c r="N15" s="64"/>
      <c r="O15" s="64"/>
      <c r="P15" s="138"/>
      <c r="Q15" s="134">
        <v>6</v>
      </c>
    </row>
    <row r="16" spans="1:17" ht="15" customHeight="1" x14ac:dyDescent="0.25">
      <c r="A16" s="135"/>
      <c r="B16" s="137"/>
      <c r="C16" s="59">
        <f>IF(C15&lt;O15,0,IF(C15=O15,1,2))</f>
        <v>1</v>
      </c>
      <c r="D16" s="59">
        <f>IF(D15&lt;N15,0,IF(D15=N15,1,2))</f>
        <v>1</v>
      </c>
      <c r="E16" s="59">
        <f>IF(E15&lt;M15,0,IF(E15=M15,1,2))</f>
        <v>1</v>
      </c>
      <c r="F16" s="59">
        <f>IF(F15&lt;L15,0,IF(F15=L15,1,2))</f>
        <v>1</v>
      </c>
      <c r="G16" s="60"/>
      <c r="H16" s="61"/>
      <c r="I16" s="62"/>
      <c r="J16" s="63"/>
      <c r="K16" s="60"/>
      <c r="L16" s="59">
        <f>IF(L15&lt;F15,0,IF(L15=F15,1,2))</f>
        <v>1</v>
      </c>
      <c r="M16" s="59">
        <f>IF(M15&lt;E15,0,IF(M15=E15,1,2))</f>
        <v>1</v>
      </c>
      <c r="N16" s="59">
        <f>IF(N15&lt;D15,0,IF(N15=D15,1,2))</f>
        <v>1</v>
      </c>
      <c r="O16" s="59">
        <f>IF(O15&lt;C15,0,IF(O15=C15,1,2))</f>
        <v>1</v>
      </c>
      <c r="P16" s="139"/>
      <c r="Q16" s="135"/>
    </row>
    <row r="17" spans="1:17" ht="30" customHeight="1" x14ac:dyDescent="0.25">
      <c r="A17" s="76"/>
      <c r="B17" s="140" t="str">
        <f>IF(H17=J17,"Stechen","Kein Stechen erforderlich")</f>
        <v>Stechen</v>
      </c>
      <c r="C17" s="141"/>
      <c r="D17" s="142"/>
      <c r="E17" s="143" t="s">
        <v>10</v>
      </c>
      <c r="F17" s="144"/>
      <c r="G17" s="77">
        <f>G15+G13+G11</f>
        <v>0</v>
      </c>
      <c r="H17" s="78">
        <f>H15+H13+H11</f>
        <v>12</v>
      </c>
      <c r="I17" s="79" t="s">
        <v>37</v>
      </c>
      <c r="J17" s="80">
        <f>J15+J13+J11</f>
        <v>12</v>
      </c>
      <c r="K17" s="77">
        <f>K15+K13+K11</f>
        <v>0</v>
      </c>
      <c r="L17" s="143" t="s">
        <v>10</v>
      </c>
      <c r="M17" s="144"/>
      <c r="N17" s="145" t="str">
        <f>IF(H17=J17,"Stechen","Kein Stechen erforderlich")</f>
        <v>Stechen</v>
      </c>
      <c r="O17" s="146"/>
      <c r="P17" s="147"/>
      <c r="Q17" s="76"/>
    </row>
    <row r="18" spans="1:17" ht="15.75" thickBot="1" x14ac:dyDescent="0.3">
      <c r="A18" s="108"/>
      <c r="B18" s="108"/>
      <c r="C18" s="108"/>
      <c r="D18" s="108"/>
      <c r="E18" s="108"/>
      <c r="F18" s="108"/>
      <c r="G18" s="108"/>
      <c r="H18" s="108"/>
      <c r="I18" s="108"/>
      <c r="J18" s="108"/>
      <c r="K18" s="108"/>
      <c r="L18" s="108"/>
      <c r="M18" s="108"/>
      <c r="N18" s="108"/>
      <c r="O18" s="108"/>
      <c r="P18" s="108"/>
      <c r="Q18" s="108"/>
    </row>
    <row r="19" spans="1:17" ht="15.75" thickBot="1" x14ac:dyDescent="0.3">
      <c r="B19" s="128"/>
      <c r="C19" s="129"/>
      <c r="D19" s="129"/>
      <c r="E19" s="130" t="s">
        <v>38</v>
      </c>
      <c r="F19" s="131"/>
      <c r="G19" s="130" t="s">
        <v>39</v>
      </c>
      <c r="H19" s="132"/>
      <c r="I19" s="131"/>
      <c r="J19" s="130" t="s">
        <v>40</v>
      </c>
      <c r="K19" s="131"/>
      <c r="L19" s="130" t="s">
        <v>41</v>
      </c>
      <c r="M19" s="131"/>
      <c r="N19" s="129"/>
      <c r="O19" s="129"/>
      <c r="P19" s="133"/>
    </row>
    <row r="20" spans="1:17" x14ac:dyDescent="0.25">
      <c r="A20" s="123" t="s">
        <v>36</v>
      </c>
      <c r="B20" s="123"/>
      <c r="C20" s="124" t="s">
        <v>42</v>
      </c>
      <c r="D20" s="124"/>
      <c r="E20" s="33">
        <v>1</v>
      </c>
      <c r="F20" s="34">
        <v>2</v>
      </c>
      <c r="G20" s="33">
        <v>3</v>
      </c>
      <c r="H20" s="125">
        <v>4</v>
      </c>
      <c r="I20" s="126"/>
      <c r="J20" s="33">
        <v>5</v>
      </c>
      <c r="K20" s="34">
        <v>6</v>
      </c>
      <c r="L20" s="33">
        <v>7</v>
      </c>
      <c r="M20" s="34">
        <v>8</v>
      </c>
      <c r="N20" s="124" t="s">
        <v>42</v>
      </c>
      <c r="O20" s="124"/>
      <c r="P20" s="127" t="s">
        <v>36</v>
      </c>
      <c r="Q20" s="127"/>
    </row>
    <row r="21" spans="1:17" x14ac:dyDescent="0.25">
      <c r="A21" s="104">
        <v>0</v>
      </c>
      <c r="B21" s="106" t="s">
        <v>43</v>
      </c>
      <c r="C21" s="108" t="s">
        <v>44</v>
      </c>
      <c r="D21" s="108"/>
      <c r="E21" s="35"/>
      <c r="F21" s="75"/>
      <c r="G21" s="35"/>
      <c r="H21" s="117"/>
      <c r="I21" s="118"/>
      <c r="J21" s="35"/>
      <c r="K21" s="75"/>
      <c r="L21" s="35"/>
      <c r="M21" s="75"/>
      <c r="N21" s="111" t="s">
        <v>44</v>
      </c>
      <c r="O21" s="108"/>
      <c r="P21" s="112" t="s">
        <v>43</v>
      </c>
      <c r="Q21" s="104">
        <v>0</v>
      </c>
    </row>
    <row r="22" spans="1:17" x14ac:dyDescent="0.25">
      <c r="A22" s="105"/>
      <c r="B22" s="107"/>
      <c r="C22" s="108" t="s">
        <v>36</v>
      </c>
      <c r="D22" s="114"/>
      <c r="E22" s="81"/>
      <c r="F22" s="40"/>
      <c r="G22" s="39"/>
      <c r="H22" s="159"/>
      <c r="I22" s="160"/>
      <c r="J22" s="39"/>
      <c r="K22" s="82"/>
      <c r="L22" s="37" t="s">
        <v>45</v>
      </c>
      <c r="M22" s="38" t="s">
        <v>45</v>
      </c>
      <c r="N22" s="111" t="s">
        <v>36</v>
      </c>
      <c r="O22" s="108"/>
      <c r="P22" s="113"/>
      <c r="Q22" s="105"/>
    </row>
    <row r="23" spans="1:17" x14ac:dyDescent="0.25">
      <c r="A23" s="104">
        <v>0</v>
      </c>
      <c r="B23" s="106" t="s">
        <v>46</v>
      </c>
      <c r="C23" s="108" t="s">
        <v>44</v>
      </c>
      <c r="D23" s="108"/>
      <c r="E23" s="35"/>
      <c r="F23" s="75"/>
      <c r="G23" s="35"/>
      <c r="H23" s="117"/>
      <c r="I23" s="118"/>
      <c r="J23" s="35"/>
      <c r="K23" s="75"/>
      <c r="L23" s="35"/>
      <c r="M23" s="75"/>
      <c r="N23" s="111" t="s">
        <v>44</v>
      </c>
      <c r="O23" s="108"/>
      <c r="P23" s="112" t="s">
        <v>46</v>
      </c>
      <c r="Q23" s="104">
        <v>0</v>
      </c>
    </row>
    <row r="24" spans="1:17" x14ac:dyDescent="0.25">
      <c r="A24" s="105"/>
      <c r="B24" s="107"/>
      <c r="C24" s="108" t="s">
        <v>36</v>
      </c>
      <c r="D24" s="114"/>
      <c r="E24" s="39" t="s">
        <v>45</v>
      </c>
      <c r="F24" s="40" t="s">
        <v>45</v>
      </c>
      <c r="G24" s="39" t="s">
        <v>45</v>
      </c>
      <c r="H24" s="121" t="s">
        <v>45</v>
      </c>
      <c r="I24" s="122" t="s">
        <v>45</v>
      </c>
      <c r="J24" s="39" t="s">
        <v>45</v>
      </c>
      <c r="K24" s="40" t="s">
        <v>45</v>
      </c>
      <c r="L24" s="39" t="s">
        <v>45</v>
      </c>
      <c r="M24" s="40" t="s">
        <v>45</v>
      </c>
      <c r="N24" s="111" t="s">
        <v>36</v>
      </c>
      <c r="O24" s="108"/>
      <c r="P24" s="113"/>
      <c r="Q24" s="105"/>
    </row>
    <row r="25" spans="1:17" x14ac:dyDescent="0.25">
      <c r="A25" s="104">
        <v>0</v>
      </c>
      <c r="B25" s="106" t="s">
        <v>47</v>
      </c>
      <c r="C25" s="108" t="s">
        <v>44</v>
      </c>
      <c r="D25" s="108"/>
      <c r="E25" s="41"/>
      <c r="F25" s="42"/>
      <c r="G25" s="41"/>
      <c r="H25" s="109"/>
      <c r="I25" s="110"/>
      <c r="J25" s="41"/>
      <c r="K25" s="42"/>
      <c r="L25" s="41"/>
      <c r="M25" s="42"/>
      <c r="N25" s="111" t="s">
        <v>44</v>
      </c>
      <c r="O25" s="108"/>
      <c r="P25" s="112" t="s">
        <v>47</v>
      </c>
      <c r="Q25" s="104">
        <v>0</v>
      </c>
    </row>
    <row r="26" spans="1:17" ht="15.75" thickBot="1" x14ac:dyDescent="0.3">
      <c r="A26" s="105"/>
      <c r="B26" s="107"/>
      <c r="C26" s="108" t="s">
        <v>36</v>
      </c>
      <c r="D26" s="108"/>
      <c r="E26" s="43" t="s">
        <v>45</v>
      </c>
      <c r="F26" s="74" t="s">
        <v>45</v>
      </c>
      <c r="G26" s="43" t="s">
        <v>45</v>
      </c>
      <c r="H26" s="119" t="s">
        <v>45</v>
      </c>
      <c r="I26" s="120" t="s">
        <v>45</v>
      </c>
      <c r="J26" s="43" t="s">
        <v>45</v>
      </c>
      <c r="K26" s="74" t="s">
        <v>45</v>
      </c>
      <c r="L26" s="43" t="s">
        <v>45</v>
      </c>
      <c r="M26" s="74" t="s">
        <v>45</v>
      </c>
      <c r="N26" s="108" t="s">
        <v>36</v>
      </c>
      <c r="O26" s="108"/>
      <c r="P26" s="113"/>
      <c r="Q26" s="105"/>
    </row>
    <row r="27" spans="1:17" x14ac:dyDescent="0.25">
      <c r="A27" s="45"/>
      <c r="C27" s="73"/>
      <c r="D27" s="47">
        <v>1</v>
      </c>
      <c r="E27" s="48">
        <v>1</v>
      </c>
      <c r="F27" s="48">
        <v>0</v>
      </c>
      <c r="G27" s="48">
        <v>0</v>
      </c>
      <c r="H27" s="48">
        <v>2</v>
      </c>
      <c r="I27" s="49"/>
      <c r="J27" s="48">
        <v>1</v>
      </c>
      <c r="K27" s="48">
        <v>0</v>
      </c>
      <c r="L27" s="48">
        <v>0</v>
      </c>
      <c r="M27" s="48">
        <v>0</v>
      </c>
      <c r="N27" s="50">
        <v>1</v>
      </c>
      <c r="O27" s="51"/>
      <c r="Q27" s="45"/>
    </row>
    <row r="28" spans="1:17" x14ac:dyDescent="0.25">
      <c r="A28" s="149" t="s">
        <v>60</v>
      </c>
      <c r="B28" s="149"/>
      <c r="C28" s="149"/>
      <c r="D28" s="149"/>
      <c r="E28" s="149"/>
      <c r="F28" s="149"/>
      <c r="G28" s="149"/>
      <c r="H28" s="149"/>
      <c r="I28" s="149"/>
      <c r="J28" s="149"/>
      <c r="K28" s="149"/>
      <c r="L28" s="149"/>
      <c r="M28" s="149"/>
      <c r="N28" s="149"/>
      <c r="O28" s="149"/>
      <c r="P28" s="149"/>
      <c r="Q28" s="149"/>
    </row>
    <row r="30" spans="1:17" ht="24.95" customHeight="1" thickBot="1" x14ac:dyDescent="0.3">
      <c r="A30" s="150"/>
      <c r="B30" s="151"/>
      <c r="C30" s="151"/>
      <c r="D30" s="151"/>
      <c r="E30" s="151"/>
      <c r="F30" s="152"/>
      <c r="G30" s="23"/>
      <c r="H30" s="153"/>
      <c r="I30" s="153"/>
      <c r="J30" s="153"/>
      <c r="K30" s="23"/>
      <c r="L30" s="154"/>
      <c r="M30" s="155"/>
      <c r="N30" s="155"/>
      <c r="O30" s="155"/>
      <c r="P30" s="155"/>
      <c r="Q30" s="156"/>
    </row>
    <row r="31" spans="1:17" ht="15.75" thickBot="1" x14ac:dyDescent="0.3">
      <c r="A31" s="24" t="s">
        <v>30</v>
      </c>
      <c r="B31" s="25" t="s">
        <v>31</v>
      </c>
      <c r="C31" s="26" t="s">
        <v>32</v>
      </c>
      <c r="D31" s="26" t="s">
        <v>33</v>
      </c>
      <c r="E31" s="26" t="s">
        <v>34</v>
      </c>
      <c r="F31" s="26" t="s">
        <v>35</v>
      </c>
      <c r="G31" s="25" t="s">
        <v>36</v>
      </c>
      <c r="H31" s="27"/>
      <c r="I31" s="27"/>
      <c r="J31" s="27"/>
      <c r="K31" s="28"/>
      <c r="L31" s="26" t="s">
        <v>35</v>
      </c>
      <c r="M31" s="26" t="s">
        <v>34</v>
      </c>
      <c r="N31" s="26" t="s">
        <v>33</v>
      </c>
      <c r="O31" s="26" t="s">
        <v>32</v>
      </c>
      <c r="P31" s="28" t="s">
        <v>31</v>
      </c>
      <c r="Q31" s="29" t="s">
        <v>30</v>
      </c>
    </row>
    <row r="32" spans="1:17" ht="15" customHeight="1" x14ac:dyDescent="0.25">
      <c r="A32" s="148">
        <v>1</v>
      </c>
      <c r="B32" s="136"/>
      <c r="C32" s="54"/>
      <c r="D32" s="54"/>
      <c r="E32" s="54"/>
      <c r="F32" s="54"/>
      <c r="G32" s="55">
        <f>SUM(C32:F32)</f>
        <v>0</v>
      </c>
      <c r="H32" s="56">
        <f>SUM(C33:F33)</f>
        <v>4</v>
      </c>
      <c r="I32" s="57" t="s">
        <v>37</v>
      </c>
      <c r="J32" s="58">
        <f>SUM(L33:O33)</f>
        <v>4</v>
      </c>
      <c r="K32" s="55">
        <f>SUM(L32:O32)</f>
        <v>0</v>
      </c>
      <c r="L32" s="54"/>
      <c r="M32" s="54"/>
      <c r="N32" s="54"/>
      <c r="O32" s="54"/>
      <c r="P32" s="157"/>
      <c r="Q32" s="148">
        <v>2</v>
      </c>
    </row>
    <row r="33" spans="1:17" ht="15" customHeight="1" x14ac:dyDescent="0.25">
      <c r="A33" s="135"/>
      <c r="B33" s="137"/>
      <c r="C33" s="59">
        <f>IF(C32&lt;O32,0,IF(C32=O32,1,2))</f>
        <v>1</v>
      </c>
      <c r="D33" s="59">
        <f>IF(D32&lt;N32,0,IF(D32=N32,1,2))</f>
        <v>1</v>
      </c>
      <c r="E33" s="59">
        <f>IF(E32&lt;M32,0,IF(E32=M32,1,2))</f>
        <v>1</v>
      </c>
      <c r="F33" s="59">
        <f>IF(F32&lt;L32,0,IF(F32=L32,1,2))</f>
        <v>1</v>
      </c>
      <c r="G33" s="60"/>
      <c r="H33" s="61"/>
      <c r="I33" s="62"/>
      <c r="J33" s="63"/>
      <c r="K33" s="60"/>
      <c r="L33" s="59">
        <f>IF(L32&lt;F32,0,IF(L32=F32,1,2))</f>
        <v>1</v>
      </c>
      <c r="M33" s="59">
        <f>IF(M32&lt;E32,0,IF(M32=E32,1,2))</f>
        <v>1</v>
      </c>
      <c r="N33" s="59">
        <f>IF(N32&lt;D32,0,IF(N32=D32,1,2))</f>
        <v>1</v>
      </c>
      <c r="O33" s="59">
        <f>IF(O32&lt;C32,0,IF(O32=C32,1,2))</f>
        <v>1</v>
      </c>
      <c r="P33" s="158"/>
      <c r="Q33" s="135"/>
    </row>
    <row r="34" spans="1:17" ht="15" customHeight="1" x14ac:dyDescent="0.25">
      <c r="A34" s="134">
        <v>2</v>
      </c>
      <c r="B34" s="136"/>
      <c r="C34" s="64"/>
      <c r="D34" s="64"/>
      <c r="E34" s="64"/>
      <c r="F34" s="64"/>
      <c r="G34" s="65">
        <f t="shared" ref="G34" si="2">SUM(C34:F34)</f>
        <v>0</v>
      </c>
      <c r="H34" s="66">
        <f>SUM(C35:F35)</f>
        <v>4</v>
      </c>
      <c r="I34" s="67" t="s">
        <v>37</v>
      </c>
      <c r="J34" s="68">
        <f>SUM(L35:O35)</f>
        <v>4</v>
      </c>
      <c r="K34" s="65">
        <f t="shared" ref="K34" si="3">SUM(L34:O34)</f>
        <v>0</v>
      </c>
      <c r="L34" s="64"/>
      <c r="M34" s="64"/>
      <c r="N34" s="64"/>
      <c r="O34" s="64"/>
      <c r="P34" s="138"/>
      <c r="Q34" s="134">
        <v>4</v>
      </c>
    </row>
    <row r="35" spans="1:17" ht="15" customHeight="1" x14ac:dyDescent="0.25">
      <c r="A35" s="135"/>
      <c r="B35" s="137"/>
      <c r="C35" s="59">
        <f>IF(C34&lt;O34,0,IF(C34=O34,1,2))</f>
        <v>1</v>
      </c>
      <c r="D35" s="59">
        <f>IF(D34&lt;N34,0,IF(D34=N34,1,2))</f>
        <v>1</v>
      </c>
      <c r="E35" s="59">
        <f>IF(E34&lt;M34,0,IF(E34=M34,1,2))</f>
        <v>1</v>
      </c>
      <c r="F35" s="59">
        <f>IF(F34&lt;L34,0,IF(F34=L34,1,2))</f>
        <v>1</v>
      </c>
      <c r="G35" s="60"/>
      <c r="H35" s="61"/>
      <c r="I35" s="62"/>
      <c r="J35" s="63"/>
      <c r="K35" s="60"/>
      <c r="L35" s="59">
        <f>IF(L34&lt;F34,0,IF(L34=F34,1,2))</f>
        <v>1</v>
      </c>
      <c r="M35" s="59">
        <f>IF(M34&lt;E34,0,IF(M34=E34,1,2))</f>
        <v>1</v>
      </c>
      <c r="N35" s="59">
        <f>IF(N34&lt;D34,0,IF(N34=D34,1,2))</f>
        <v>1</v>
      </c>
      <c r="O35" s="59">
        <f>IF(O34&lt;C34,0,IF(O34=C34,1,2))</f>
        <v>1</v>
      </c>
      <c r="P35" s="139"/>
      <c r="Q35" s="135"/>
    </row>
    <row r="36" spans="1:17" ht="15" customHeight="1" x14ac:dyDescent="0.25">
      <c r="A36" s="134">
        <v>3</v>
      </c>
      <c r="B36" s="136"/>
      <c r="C36" s="64"/>
      <c r="D36" s="64"/>
      <c r="E36" s="64"/>
      <c r="F36" s="64"/>
      <c r="G36" s="65">
        <f t="shared" ref="G36" si="4">SUM(C36:F36)</f>
        <v>0</v>
      </c>
      <c r="H36" s="66">
        <f>SUM(C37:F37)</f>
        <v>4</v>
      </c>
      <c r="I36" s="67" t="s">
        <v>37</v>
      </c>
      <c r="J36" s="68">
        <f>SUM(L37:O37)</f>
        <v>4</v>
      </c>
      <c r="K36" s="65">
        <f t="shared" ref="K36" si="5">SUM(L36:O36)</f>
        <v>0</v>
      </c>
      <c r="L36" s="64"/>
      <c r="M36" s="64"/>
      <c r="N36" s="64"/>
      <c r="O36" s="64"/>
      <c r="P36" s="138"/>
      <c r="Q36" s="134">
        <v>6</v>
      </c>
    </row>
    <row r="37" spans="1:17" ht="15" customHeight="1" x14ac:dyDescent="0.25">
      <c r="A37" s="135"/>
      <c r="B37" s="137"/>
      <c r="C37" s="59">
        <f>IF(C36&lt;O36,0,IF(C36=O36,1,2))</f>
        <v>1</v>
      </c>
      <c r="D37" s="59">
        <f>IF(D36&lt;N36,0,IF(D36=N36,1,2))</f>
        <v>1</v>
      </c>
      <c r="E37" s="59">
        <f>IF(E36&lt;M36,0,IF(E36=M36,1,2))</f>
        <v>1</v>
      </c>
      <c r="F37" s="59">
        <f>IF(F36&lt;L36,0,IF(F36=L36,1,2))</f>
        <v>1</v>
      </c>
      <c r="G37" s="60"/>
      <c r="H37" s="61"/>
      <c r="I37" s="62"/>
      <c r="J37" s="63"/>
      <c r="K37" s="60"/>
      <c r="L37" s="59">
        <f>IF(L36&lt;F36,0,IF(L36=F36,1,2))</f>
        <v>1</v>
      </c>
      <c r="M37" s="59">
        <f>IF(M36&lt;E36,0,IF(M36=E36,1,2))</f>
        <v>1</v>
      </c>
      <c r="N37" s="59">
        <f>IF(N36&lt;D36,0,IF(N36=D36,1,2))</f>
        <v>1</v>
      </c>
      <c r="O37" s="59">
        <f>IF(O36&lt;C36,0,IF(O36=C36,1,2))</f>
        <v>1</v>
      </c>
      <c r="P37" s="139"/>
      <c r="Q37" s="135"/>
    </row>
    <row r="38" spans="1:17" ht="30" customHeight="1" x14ac:dyDescent="0.25">
      <c r="A38" s="76"/>
      <c r="B38" s="140" t="str">
        <f>IF(H38=J38,"Stechen","Kein Stechen erforderlich")</f>
        <v>Stechen</v>
      </c>
      <c r="C38" s="141"/>
      <c r="D38" s="142"/>
      <c r="E38" s="143" t="s">
        <v>10</v>
      </c>
      <c r="F38" s="144"/>
      <c r="G38" s="77">
        <f>G36+G34+G32</f>
        <v>0</v>
      </c>
      <c r="H38" s="78">
        <f>H36+H34+H32</f>
        <v>12</v>
      </c>
      <c r="I38" s="79" t="s">
        <v>37</v>
      </c>
      <c r="J38" s="80">
        <f>J36+J34+J32</f>
        <v>12</v>
      </c>
      <c r="K38" s="77">
        <f>K36+K34+K32</f>
        <v>0</v>
      </c>
      <c r="L38" s="143" t="s">
        <v>10</v>
      </c>
      <c r="M38" s="144"/>
      <c r="N38" s="145" t="str">
        <f>IF(H38=J38,"Stechen","Kein Stechen erforderlich")</f>
        <v>Stechen</v>
      </c>
      <c r="O38" s="146"/>
      <c r="P38" s="147"/>
      <c r="Q38" s="76"/>
    </row>
    <row r="39" spans="1:17" ht="15.75" thickBot="1" x14ac:dyDescent="0.3">
      <c r="A39" s="108"/>
      <c r="B39" s="108"/>
      <c r="C39" s="108"/>
      <c r="D39" s="108"/>
      <c r="E39" s="108"/>
      <c r="F39" s="108"/>
      <c r="G39" s="108"/>
      <c r="H39" s="108"/>
      <c r="I39" s="108"/>
      <c r="J39" s="108"/>
      <c r="K39" s="108"/>
      <c r="L39" s="108"/>
      <c r="M39" s="108"/>
      <c r="N39" s="108"/>
      <c r="O39" s="108"/>
      <c r="P39" s="108"/>
      <c r="Q39" s="108"/>
    </row>
    <row r="40" spans="1:17" ht="15.75" thickBot="1" x14ac:dyDescent="0.3">
      <c r="B40" s="128" t="s">
        <v>45</v>
      </c>
      <c r="C40" s="129"/>
      <c r="D40" s="129"/>
      <c r="E40" s="130" t="s">
        <v>38</v>
      </c>
      <c r="F40" s="131"/>
      <c r="G40" s="130" t="s">
        <v>39</v>
      </c>
      <c r="H40" s="132"/>
      <c r="I40" s="131"/>
      <c r="J40" s="130" t="s">
        <v>40</v>
      </c>
      <c r="K40" s="131"/>
      <c r="L40" s="130" t="s">
        <v>41</v>
      </c>
      <c r="M40" s="131"/>
      <c r="N40" s="129" t="s">
        <v>45</v>
      </c>
      <c r="O40" s="129"/>
      <c r="P40" s="133"/>
    </row>
    <row r="41" spans="1:17" x14ac:dyDescent="0.25">
      <c r="A41" s="123" t="s">
        <v>36</v>
      </c>
      <c r="B41" s="123"/>
      <c r="C41" s="124" t="s">
        <v>42</v>
      </c>
      <c r="D41" s="124"/>
      <c r="E41" s="33">
        <v>1</v>
      </c>
      <c r="F41" s="34">
        <v>2</v>
      </c>
      <c r="G41" s="33">
        <v>3</v>
      </c>
      <c r="H41" s="125">
        <v>4</v>
      </c>
      <c r="I41" s="126"/>
      <c r="J41" s="33">
        <v>5</v>
      </c>
      <c r="K41" s="34">
        <v>6</v>
      </c>
      <c r="L41" s="33">
        <v>7</v>
      </c>
      <c r="M41" s="34">
        <v>8</v>
      </c>
      <c r="N41" s="124" t="s">
        <v>42</v>
      </c>
      <c r="O41" s="124"/>
      <c r="P41" s="127" t="s">
        <v>36</v>
      </c>
      <c r="Q41" s="127"/>
    </row>
    <row r="42" spans="1:17" x14ac:dyDescent="0.25">
      <c r="A42" s="104">
        <v>0</v>
      </c>
      <c r="B42" s="106" t="s">
        <v>43</v>
      </c>
      <c r="C42" s="108" t="s">
        <v>44</v>
      </c>
      <c r="D42" s="108"/>
      <c r="E42" s="35"/>
      <c r="F42" s="75"/>
      <c r="G42" s="35"/>
      <c r="H42" s="117"/>
      <c r="I42" s="118"/>
      <c r="J42" s="35"/>
      <c r="K42" s="75"/>
      <c r="L42" s="35"/>
      <c r="M42" s="75"/>
      <c r="N42" s="111" t="s">
        <v>44</v>
      </c>
      <c r="O42" s="108"/>
      <c r="P42" s="112" t="s">
        <v>43</v>
      </c>
      <c r="Q42" s="104">
        <v>0</v>
      </c>
    </row>
    <row r="43" spans="1:17" x14ac:dyDescent="0.25">
      <c r="A43" s="105"/>
      <c r="B43" s="107"/>
      <c r="C43" s="108" t="s">
        <v>36</v>
      </c>
      <c r="D43" s="114"/>
      <c r="E43" s="37" t="s">
        <v>45</v>
      </c>
      <c r="F43" s="38" t="s">
        <v>45</v>
      </c>
      <c r="G43" s="37" t="s">
        <v>45</v>
      </c>
      <c r="H43" s="115" t="s">
        <v>45</v>
      </c>
      <c r="I43" s="116" t="s">
        <v>45</v>
      </c>
      <c r="J43" s="37" t="s">
        <v>45</v>
      </c>
      <c r="K43" s="38" t="s">
        <v>45</v>
      </c>
      <c r="L43" s="37" t="s">
        <v>45</v>
      </c>
      <c r="M43" s="38" t="s">
        <v>45</v>
      </c>
      <c r="N43" s="111" t="s">
        <v>36</v>
      </c>
      <c r="O43" s="108"/>
      <c r="P43" s="113"/>
      <c r="Q43" s="105"/>
    </row>
    <row r="44" spans="1:17" x14ac:dyDescent="0.25">
      <c r="A44" s="104">
        <v>0</v>
      </c>
      <c r="B44" s="106" t="s">
        <v>46</v>
      </c>
      <c r="C44" s="108" t="s">
        <v>44</v>
      </c>
      <c r="D44" s="108"/>
      <c r="E44" s="35"/>
      <c r="F44" s="75"/>
      <c r="G44" s="35"/>
      <c r="H44" s="117"/>
      <c r="I44" s="118"/>
      <c r="J44" s="35"/>
      <c r="K44" s="75"/>
      <c r="L44" s="35"/>
      <c r="M44" s="75"/>
      <c r="N44" s="111" t="s">
        <v>44</v>
      </c>
      <c r="O44" s="108"/>
      <c r="P44" s="112" t="s">
        <v>46</v>
      </c>
      <c r="Q44" s="104">
        <v>0</v>
      </c>
    </row>
    <row r="45" spans="1:17" x14ac:dyDescent="0.25">
      <c r="A45" s="105"/>
      <c r="B45" s="107"/>
      <c r="C45" s="108" t="s">
        <v>36</v>
      </c>
      <c r="D45" s="114"/>
      <c r="E45" s="39" t="s">
        <v>45</v>
      </c>
      <c r="F45" s="40" t="s">
        <v>45</v>
      </c>
      <c r="G45" s="39" t="s">
        <v>45</v>
      </c>
      <c r="H45" s="121" t="s">
        <v>45</v>
      </c>
      <c r="I45" s="122" t="s">
        <v>45</v>
      </c>
      <c r="J45" s="39" t="s">
        <v>45</v>
      </c>
      <c r="K45" s="40" t="s">
        <v>45</v>
      </c>
      <c r="L45" s="39" t="s">
        <v>45</v>
      </c>
      <c r="M45" s="40" t="s">
        <v>45</v>
      </c>
      <c r="N45" s="111" t="s">
        <v>36</v>
      </c>
      <c r="O45" s="108"/>
      <c r="P45" s="113"/>
      <c r="Q45" s="105"/>
    </row>
    <row r="46" spans="1:17" x14ac:dyDescent="0.25">
      <c r="A46" s="104">
        <v>0</v>
      </c>
      <c r="B46" s="106" t="s">
        <v>47</v>
      </c>
      <c r="C46" s="108" t="s">
        <v>44</v>
      </c>
      <c r="D46" s="108"/>
      <c r="E46" s="41"/>
      <c r="F46" s="42"/>
      <c r="G46" s="41"/>
      <c r="H46" s="109"/>
      <c r="I46" s="110"/>
      <c r="J46" s="41"/>
      <c r="K46" s="42"/>
      <c r="L46" s="41"/>
      <c r="M46" s="42"/>
      <c r="N46" s="111" t="s">
        <v>44</v>
      </c>
      <c r="O46" s="108"/>
      <c r="P46" s="112" t="s">
        <v>47</v>
      </c>
      <c r="Q46" s="104">
        <v>0</v>
      </c>
    </row>
    <row r="47" spans="1:17" ht="15.75" thickBot="1" x14ac:dyDescent="0.3">
      <c r="A47" s="105"/>
      <c r="B47" s="107"/>
      <c r="C47" s="108" t="s">
        <v>36</v>
      </c>
      <c r="D47" s="108"/>
      <c r="E47" s="43" t="s">
        <v>45</v>
      </c>
      <c r="F47" s="74" t="s">
        <v>45</v>
      </c>
      <c r="G47" s="43" t="s">
        <v>45</v>
      </c>
      <c r="H47" s="119" t="s">
        <v>45</v>
      </c>
      <c r="I47" s="120" t="s">
        <v>45</v>
      </c>
      <c r="J47" s="43" t="s">
        <v>45</v>
      </c>
      <c r="K47" s="74" t="s">
        <v>45</v>
      </c>
      <c r="L47" s="43" t="s">
        <v>45</v>
      </c>
      <c r="M47" s="74" t="s">
        <v>45</v>
      </c>
      <c r="N47" s="108" t="s">
        <v>36</v>
      </c>
      <c r="O47" s="108"/>
      <c r="P47" s="113"/>
      <c r="Q47" s="105"/>
    </row>
    <row r="48" spans="1:17" x14ac:dyDescent="0.25">
      <c r="A48" s="45"/>
      <c r="C48" s="73"/>
      <c r="D48" s="47">
        <v>0</v>
      </c>
      <c r="E48" s="48">
        <v>0</v>
      </c>
      <c r="F48" s="48">
        <v>0</v>
      </c>
      <c r="G48" s="48">
        <v>0</v>
      </c>
      <c r="H48" s="48">
        <v>0</v>
      </c>
      <c r="I48" s="49"/>
      <c r="J48" s="48">
        <v>0</v>
      </c>
      <c r="K48" s="48">
        <v>0</v>
      </c>
      <c r="L48" s="48">
        <v>0</v>
      </c>
      <c r="M48" s="48">
        <v>0</v>
      </c>
      <c r="N48" s="50">
        <v>0</v>
      </c>
      <c r="O48" s="51"/>
      <c r="Q48" s="45"/>
    </row>
  </sheetData>
  <mergeCells count="129">
    <mergeCell ref="A1:M1"/>
    <mergeCell ref="N1:Q1"/>
    <mergeCell ref="C3:O3"/>
    <mergeCell ref="C4:O4"/>
    <mergeCell ref="C5:O5"/>
    <mergeCell ref="A7:Q7"/>
    <mergeCell ref="A13:A14"/>
    <mergeCell ref="B13:B14"/>
    <mergeCell ref="P13:P14"/>
    <mergeCell ref="Q13:Q14"/>
    <mergeCell ref="A15:A16"/>
    <mergeCell ref="B15:B16"/>
    <mergeCell ref="P15:P16"/>
    <mergeCell ref="Q15:Q16"/>
    <mergeCell ref="A9:F9"/>
    <mergeCell ref="H9:J9"/>
    <mergeCell ref="L9:Q9"/>
    <mergeCell ref="A11:A12"/>
    <mergeCell ref="B11:B12"/>
    <mergeCell ref="P11:P12"/>
    <mergeCell ref="Q11:Q12"/>
    <mergeCell ref="N19:P19"/>
    <mergeCell ref="A20:B20"/>
    <mergeCell ref="C20:D20"/>
    <mergeCell ref="H20:I20"/>
    <mergeCell ref="N20:O20"/>
    <mergeCell ref="P20:Q20"/>
    <mergeCell ref="B17:D17"/>
    <mergeCell ref="E17:F17"/>
    <mergeCell ref="L17:M17"/>
    <mergeCell ref="N17:P17"/>
    <mergeCell ref="A18:Q18"/>
    <mergeCell ref="B19:D19"/>
    <mergeCell ref="E19:F19"/>
    <mergeCell ref="G19:I19"/>
    <mergeCell ref="J19:K19"/>
    <mergeCell ref="L19:M19"/>
    <mergeCell ref="Q21:Q22"/>
    <mergeCell ref="C22:D22"/>
    <mergeCell ref="H22:I22"/>
    <mergeCell ref="N22:O22"/>
    <mergeCell ref="A23:A24"/>
    <mergeCell ref="B23:B24"/>
    <mergeCell ref="C23:D23"/>
    <mergeCell ref="H23:I23"/>
    <mergeCell ref="N23:O23"/>
    <mergeCell ref="P23:P24"/>
    <mergeCell ref="A21:A22"/>
    <mergeCell ref="B21:B22"/>
    <mergeCell ref="C21:D21"/>
    <mergeCell ref="H21:I21"/>
    <mergeCell ref="N21:O21"/>
    <mergeCell ref="P21:P22"/>
    <mergeCell ref="Q23:Q24"/>
    <mergeCell ref="C24:D24"/>
    <mergeCell ref="H24:I24"/>
    <mergeCell ref="N24:O24"/>
    <mergeCell ref="Q32:Q33"/>
    <mergeCell ref="A34:A35"/>
    <mergeCell ref="B34:B35"/>
    <mergeCell ref="P34:P35"/>
    <mergeCell ref="Q34:Q35"/>
    <mergeCell ref="Q25:Q26"/>
    <mergeCell ref="C26:D26"/>
    <mergeCell ref="H26:I26"/>
    <mergeCell ref="N26:O26"/>
    <mergeCell ref="A28:Q28"/>
    <mergeCell ref="A30:F30"/>
    <mergeCell ref="H30:J30"/>
    <mergeCell ref="L30:Q30"/>
    <mergeCell ref="A25:A26"/>
    <mergeCell ref="B25:B26"/>
    <mergeCell ref="C25:D25"/>
    <mergeCell ref="H25:I25"/>
    <mergeCell ref="N25:O25"/>
    <mergeCell ref="P25:P26"/>
    <mergeCell ref="A32:A33"/>
    <mergeCell ref="B32:B33"/>
    <mergeCell ref="P32:P33"/>
    <mergeCell ref="N45:O45"/>
    <mergeCell ref="A39:Q39"/>
    <mergeCell ref="B40:D40"/>
    <mergeCell ref="E40:F40"/>
    <mergeCell ref="G40:I40"/>
    <mergeCell ref="J40:K40"/>
    <mergeCell ref="L40:M40"/>
    <mergeCell ref="N40:P40"/>
    <mergeCell ref="A36:A37"/>
    <mergeCell ref="B36:B37"/>
    <mergeCell ref="P36:P37"/>
    <mergeCell ref="Q36:Q37"/>
    <mergeCell ref="B38:D38"/>
    <mergeCell ref="E38:F38"/>
    <mergeCell ref="L38:M38"/>
    <mergeCell ref="N38:P38"/>
    <mergeCell ref="A41:B41"/>
    <mergeCell ref="C41:D41"/>
    <mergeCell ref="H41:I41"/>
    <mergeCell ref="N41:O41"/>
    <mergeCell ref="P41:Q41"/>
    <mergeCell ref="A42:A43"/>
    <mergeCell ref="B42:B43"/>
    <mergeCell ref="C42:D42"/>
    <mergeCell ref="H42:I42"/>
    <mergeCell ref="N42:O42"/>
    <mergeCell ref="A46:A47"/>
    <mergeCell ref="B46:B47"/>
    <mergeCell ref="C46:D46"/>
    <mergeCell ref="H46:I46"/>
    <mergeCell ref="N46:O46"/>
    <mergeCell ref="P42:P43"/>
    <mergeCell ref="Q42:Q43"/>
    <mergeCell ref="C43:D43"/>
    <mergeCell ref="H43:I43"/>
    <mergeCell ref="N43:O43"/>
    <mergeCell ref="A44:A45"/>
    <mergeCell ref="B44:B45"/>
    <mergeCell ref="C44:D44"/>
    <mergeCell ref="H44:I44"/>
    <mergeCell ref="N44:O44"/>
    <mergeCell ref="P46:P47"/>
    <mergeCell ref="Q46:Q47"/>
    <mergeCell ref="C47:D47"/>
    <mergeCell ref="H47:I47"/>
    <mergeCell ref="N47:O47"/>
    <mergeCell ref="P44:P45"/>
    <mergeCell ref="Q44:Q45"/>
    <mergeCell ref="C45:D45"/>
    <mergeCell ref="H45:I45"/>
  </mergeCell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8"/>
  <sheetViews>
    <sheetView workbookViewId="0">
      <selection activeCell="P32" sqref="P32:P37"/>
    </sheetView>
  </sheetViews>
  <sheetFormatPr baseColWidth="10" defaultRowHeight="15" x14ac:dyDescent="0.25"/>
  <cols>
    <col min="1" max="1" width="11.42578125" style="22"/>
    <col min="2" max="2" width="25.7109375" style="22" customWidth="1"/>
    <col min="3" max="15" width="6.7109375" style="22" customWidth="1"/>
    <col min="16" max="16" width="25.7109375" style="22" customWidth="1"/>
    <col min="17" max="16384" width="11.42578125" style="22"/>
  </cols>
  <sheetData>
    <row r="1" spans="1:17" ht="30" x14ac:dyDescent="0.25">
      <c r="A1" s="161" t="s">
        <v>57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2"/>
      <c r="O1" s="163"/>
      <c r="P1" s="163"/>
      <c r="Q1" s="163"/>
    </row>
    <row r="3" spans="1:17" x14ac:dyDescent="0.25">
      <c r="C3" s="97" t="s">
        <v>28</v>
      </c>
      <c r="D3" s="164"/>
      <c r="E3" s="164"/>
      <c r="F3" s="164"/>
      <c r="G3" s="164"/>
      <c r="H3" s="164"/>
      <c r="I3" s="164"/>
      <c r="J3" s="164"/>
      <c r="K3" s="164"/>
      <c r="L3" s="164"/>
      <c r="M3" s="164"/>
      <c r="N3" s="164"/>
      <c r="O3" s="164"/>
    </row>
    <row r="4" spans="1:17" x14ac:dyDescent="0.25">
      <c r="C4" s="98" t="s">
        <v>67</v>
      </c>
      <c r="D4" s="98"/>
      <c r="E4" s="98"/>
      <c r="F4" s="98"/>
      <c r="G4" s="98"/>
      <c r="H4" s="98"/>
      <c r="I4" s="98"/>
      <c r="J4" s="98"/>
      <c r="K4" s="98"/>
      <c r="L4" s="98"/>
      <c r="M4" s="98"/>
      <c r="N4" s="98"/>
      <c r="O4" s="98"/>
    </row>
    <row r="5" spans="1:17" x14ac:dyDescent="0.25">
      <c r="C5" s="97" t="s">
        <v>29</v>
      </c>
      <c r="D5" s="164"/>
      <c r="E5" s="164"/>
      <c r="F5" s="164"/>
      <c r="G5" s="164"/>
      <c r="H5" s="164"/>
      <c r="I5" s="164"/>
      <c r="J5" s="164"/>
      <c r="K5" s="164"/>
      <c r="L5" s="164"/>
      <c r="M5" s="164"/>
      <c r="N5" s="164"/>
      <c r="O5" s="164"/>
    </row>
    <row r="7" spans="1:17" x14ac:dyDescent="0.25">
      <c r="A7" s="149" t="s">
        <v>55</v>
      </c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149"/>
      <c r="M7" s="149"/>
      <c r="N7" s="149"/>
      <c r="O7" s="149"/>
      <c r="P7" s="149"/>
      <c r="Q7" s="149"/>
    </row>
    <row r="9" spans="1:17" ht="24.95" customHeight="1" thickBot="1" x14ac:dyDescent="0.3">
      <c r="A9" s="154"/>
      <c r="B9" s="155"/>
      <c r="C9" s="155"/>
      <c r="D9" s="155"/>
      <c r="E9" s="155"/>
      <c r="F9" s="156"/>
      <c r="G9" s="23"/>
      <c r="H9" s="153"/>
      <c r="I9" s="153"/>
      <c r="J9" s="153"/>
      <c r="K9" s="23"/>
      <c r="L9" s="150"/>
      <c r="M9" s="151"/>
      <c r="N9" s="151"/>
      <c r="O9" s="151"/>
      <c r="P9" s="151"/>
      <c r="Q9" s="152"/>
    </row>
    <row r="10" spans="1:17" ht="15.75" thickBot="1" x14ac:dyDescent="0.3">
      <c r="A10" s="24" t="s">
        <v>30</v>
      </c>
      <c r="B10" s="25" t="s">
        <v>31</v>
      </c>
      <c r="C10" s="26" t="s">
        <v>32</v>
      </c>
      <c r="D10" s="26" t="s">
        <v>33</v>
      </c>
      <c r="E10" s="26" t="s">
        <v>34</v>
      </c>
      <c r="F10" s="26" t="s">
        <v>35</v>
      </c>
      <c r="G10" s="25" t="s">
        <v>36</v>
      </c>
      <c r="H10" s="27"/>
      <c r="I10" s="27"/>
      <c r="J10" s="27"/>
      <c r="K10" s="28"/>
      <c r="L10" s="26" t="s">
        <v>35</v>
      </c>
      <c r="M10" s="26" t="s">
        <v>34</v>
      </c>
      <c r="N10" s="26" t="s">
        <v>33</v>
      </c>
      <c r="O10" s="26" t="s">
        <v>32</v>
      </c>
      <c r="P10" s="28" t="s">
        <v>31</v>
      </c>
      <c r="Q10" s="29" t="s">
        <v>30</v>
      </c>
    </row>
    <row r="11" spans="1:17" x14ac:dyDescent="0.25">
      <c r="A11" s="148">
        <v>1</v>
      </c>
      <c r="B11" s="136"/>
      <c r="C11" s="54"/>
      <c r="D11" s="54"/>
      <c r="E11" s="54"/>
      <c r="F11" s="54"/>
      <c r="G11" s="55">
        <f>SUM(C11:F11)</f>
        <v>0</v>
      </c>
      <c r="H11" s="56">
        <f>SUM(C12:F12)</f>
        <v>4</v>
      </c>
      <c r="I11" s="57" t="s">
        <v>37</v>
      </c>
      <c r="J11" s="58">
        <f>SUM(L12:O12)</f>
        <v>4</v>
      </c>
      <c r="K11" s="55">
        <f>SUM(L11:O11)</f>
        <v>0</v>
      </c>
      <c r="L11" s="54"/>
      <c r="M11" s="54"/>
      <c r="N11" s="54"/>
      <c r="O11" s="54"/>
      <c r="P11" s="157"/>
      <c r="Q11" s="148">
        <v>2</v>
      </c>
    </row>
    <row r="12" spans="1:17" x14ac:dyDescent="0.25">
      <c r="A12" s="135"/>
      <c r="B12" s="137"/>
      <c r="C12" s="59">
        <f>IF(C11&lt;O11,0,IF(C11=O11,1,2))</f>
        <v>1</v>
      </c>
      <c r="D12" s="59">
        <f>IF(D11&lt;N11,0,IF(D11=N11,1,2))</f>
        <v>1</v>
      </c>
      <c r="E12" s="59">
        <f>IF(E11&lt;M11,0,IF(E11=M11,1,2))</f>
        <v>1</v>
      </c>
      <c r="F12" s="59">
        <f>IF(F11&lt;L11,0,IF(F11=L11,1,2))</f>
        <v>1</v>
      </c>
      <c r="G12" s="60"/>
      <c r="H12" s="61"/>
      <c r="I12" s="62"/>
      <c r="J12" s="63"/>
      <c r="K12" s="60"/>
      <c r="L12" s="59">
        <f>IF(L11&lt;F11,0,IF(L11=F11,1,2))</f>
        <v>1</v>
      </c>
      <c r="M12" s="59">
        <f>IF(M11&lt;E11,0,IF(M11=E11,1,2))</f>
        <v>1</v>
      </c>
      <c r="N12" s="59">
        <f>IF(N11&lt;D11,0,IF(N11=D11,1,2))</f>
        <v>1</v>
      </c>
      <c r="O12" s="59">
        <f>IF(O11&lt;C11,0,IF(O11=C11,1,2))</f>
        <v>1</v>
      </c>
      <c r="P12" s="158"/>
      <c r="Q12" s="135"/>
    </row>
    <row r="13" spans="1:17" x14ac:dyDescent="0.25">
      <c r="A13" s="134">
        <v>3</v>
      </c>
      <c r="B13" s="136"/>
      <c r="C13" s="64"/>
      <c r="D13" s="64"/>
      <c r="E13" s="64"/>
      <c r="F13" s="64"/>
      <c r="G13" s="65">
        <f t="shared" ref="G13:G15" si="0">SUM(C13:F13)</f>
        <v>0</v>
      </c>
      <c r="H13" s="66">
        <f>SUM(C14:F14)</f>
        <v>4</v>
      </c>
      <c r="I13" s="67" t="s">
        <v>37</v>
      </c>
      <c r="J13" s="68">
        <f>SUM(L14:O14)</f>
        <v>4</v>
      </c>
      <c r="K13" s="65">
        <f t="shared" ref="K13:K15" si="1">SUM(L13:O13)</f>
        <v>0</v>
      </c>
      <c r="L13" s="64"/>
      <c r="M13" s="64"/>
      <c r="N13" s="64"/>
      <c r="O13" s="64"/>
      <c r="P13" s="138"/>
      <c r="Q13" s="134">
        <v>4</v>
      </c>
    </row>
    <row r="14" spans="1:17" x14ac:dyDescent="0.25">
      <c r="A14" s="135"/>
      <c r="B14" s="137"/>
      <c r="C14" s="59">
        <f>IF(C13&lt;O13,0,IF(C13=O13,1,2))</f>
        <v>1</v>
      </c>
      <c r="D14" s="59">
        <f>IF(D13&lt;N13,0,IF(D13=N13,1,2))</f>
        <v>1</v>
      </c>
      <c r="E14" s="59">
        <f>IF(E13&lt;M13,0,IF(E13=M13,1,2))</f>
        <v>1</v>
      </c>
      <c r="F14" s="59">
        <f>IF(F13&lt;L13,0,IF(F13=L13,1,2))</f>
        <v>1</v>
      </c>
      <c r="G14" s="60"/>
      <c r="H14" s="61"/>
      <c r="I14" s="62"/>
      <c r="J14" s="63"/>
      <c r="K14" s="60"/>
      <c r="L14" s="59">
        <f>IF(L13&lt;F13,0,IF(L13=F13,1,2))</f>
        <v>1</v>
      </c>
      <c r="M14" s="59">
        <f>IF(M13&lt;E13,0,IF(M13=E13,1,2))</f>
        <v>1</v>
      </c>
      <c r="N14" s="59">
        <f>IF(N13&lt;D13,0,IF(N13=D13,1,2))</f>
        <v>1</v>
      </c>
      <c r="O14" s="59">
        <f>IF(O13&lt;C13,0,IF(O13=C13,1,2))</f>
        <v>1</v>
      </c>
      <c r="P14" s="139"/>
      <c r="Q14" s="135"/>
    </row>
    <row r="15" spans="1:17" x14ac:dyDescent="0.25">
      <c r="A15" s="134">
        <v>5</v>
      </c>
      <c r="B15" s="136"/>
      <c r="C15" s="64"/>
      <c r="D15" s="64"/>
      <c r="E15" s="64"/>
      <c r="F15" s="64"/>
      <c r="G15" s="65">
        <f t="shared" si="0"/>
        <v>0</v>
      </c>
      <c r="H15" s="66">
        <f>SUM(C16:F16)</f>
        <v>4</v>
      </c>
      <c r="I15" s="67" t="s">
        <v>37</v>
      </c>
      <c r="J15" s="68">
        <f>SUM(L16:O16)</f>
        <v>4</v>
      </c>
      <c r="K15" s="65">
        <f t="shared" si="1"/>
        <v>0</v>
      </c>
      <c r="L15" s="64"/>
      <c r="M15" s="64"/>
      <c r="N15" s="64"/>
      <c r="O15" s="64"/>
      <c r="P15" s="138"/>
      <c r="Q15" s="134">
        <v>6</v>
      </c>
    </row>
    <row r="16" spans="1:17" x14ac:dyDescent="0.25">
      <c r="A16" s="135"/>
      <c r="B16" s="137"/>
      <c r="C16" s="59">
        <f>IF(C15&lt;O15,0,IF(C15=O15,1,2))</f>
        <v>1</v>
      </c>
      <c r="D16" s="59">
        <f>IF(D15&lt;N15,0,IF(D15=N15,1,2))</f>
        <v>1</v>
      </c>
      <c r="E16" s="59">
        <f>IF(E15&lt;M15,0,IF(E15=M15,1,2))</f>
        <v>1</v>
      </c>
      <c r="F16" s="59">
        <f>IF(F15&lt;L15,0,IF(F15=L15,1,2))</f>
        <v>1</v>
      </c>
      <c r="G16" s="60"/>
      <c r="H16" s="61"/>
      <c r="I16" s="62"/>
      <c r="J16" s="63"/>
      <c r="K16" s="60"/>
      <c r="L16" s="59">
        <f>IF(L15&lt;F15,0,IF(L15=F15,1,2))</f>
        <v>1</v>
      </c>
      <c r="M16" s="59">
        <f>IF(M15&lt;E15,0,IF(M15=E15,1,2))</f>
        <v>1</v>
      </c>
      <c r="N16" s="59">
        <f>IF(N15&lt;D15,0,IF(N15=D15,1,2))</f>
        <v>1</v>
      </c>
      <c r="O16" s="59">
        <f>IF(O15&lt;C15,0,IF(O15=C15,1,2))</f>
        <v>1</v>
      </c>
      <c r="P16" s="139"/>
      <c r="Q16" s="135"/>
    </row>
    <row r="17" spans="1:17" ht="30" customHeight="1" x14ac:dyDescent="0.25">
      <c r="A17" s="76"/>
      <c r="B17" s="140" t="str">
        <f>IF(H17=J17,"Stechen","Kein Stechen erforderlich")</f>
        <v>Stechen</v>
      </c>
      <c r="C17" s="141"/>
      <c r="D17" s="142"/>
      <c r="E17" s="143" t="s">
        <v>10</v>
      </c>
      <c r="F17" s="144"/>
      <c r="G17" s="77">
        <f>G15+G13+G11</f>
        <v>0</v>
      </c>
      <c r="H17" s="78">
        <f>H15+H13+H11</f>
        <v>12</v>
      </c>
      <c r="I17" s="79" t="s">
        <v>37</v>
      </c>
      <c r="J17" s="80">
        <f>J15+J13+J11</f>
        <v>12</v>
      </c>
      <c r="K17" s="77">
        <f>K15+K13+K11</f>
        <v>0</v>
      </c>
      <c r="L17" s="143" t="s">
        <v>10</v>
      </c>
      <c r="M17" s="144"/>
      <c r="N17" s="145" t="str">
        <f>IF(H17=J17,"Stechen","Kein Stechen erforderlich")</f>
        <v>Stechen</v>
      </c>
      <c r="O17" s="146"/>
      <c r="P17" s="147"/>
      <c r="Q17" s="76"/>
    </row>
    <row r="18" spans="1:17" ht="15.75" thickBot="1" x14ac:dyDescent="0.3">
      <c r="A18" s="108"/>
      <c r="B18" s="108"/>
      <c r="C18" s="108"/>
      <c r="D18" s="108"/>
      <c r="E18" s="108"/>
      <c r="F18" s="108"/>
      <c r="G18" s="108"/>
      <c r="H18" s="108"/>
      <c r="I18" s="108"/>
      <c r="J18" s="108"/>
      <c r="K18" s="108"/>
      <c r="L18" s="108"/>
      <c r="M18" s="108"/>
      <c r="N18" s="108"/>
      <c r="O18" s="108"/>
      <c r="P18" s="108"/>
      <c r="Q18" s="108"/>
    </row>
    <row r="19" spans="1:17" ht="15.75" thickBot="1" x14ac:dyDescent="0.3">
      <c r="B19" s="128"/>
      <c r="C19" s="129"/>
      <c r="D19" s="129"/>
      <c r="E19" s="130" t="s">
        <v>38</v>
      </c>
      <c r="F19" s="131"/>
      <c r="G19" s="130" t="s">
        <v>39</v>
      </c>
      <c r="H19" s="132"/>
      <c r="I19" s="131"/>
      <c r="J19" s="130" t="s">
        <v>40</v>
      </c>
      <c r="K19" s="131"/>
      <c r="L19" s="130" t="s">
        <v>41</v>
      </c>
      <c r="M19" s="131"/>
      <c r="N19" s="129"/>
      <c r="O19" s="129"/>
      <c r="P19" s="133"/>
    </row>
    <row r="20" spans="1:17" x14ac:dyDescent="0.25">
      <c r="A20" s="123" t="s">
        <v>36</v>
      </c>
      <c r="B20" s="123"/>
      <c r="C20" s="124" t="s">
        <v>42</v>
      </c>
      <c r="D20" s="124"/>
      <c r="E20" s="33">
        <v>1</v>
      </c>
      <c r="F20" s="34">
        <v>2</v>
      </c>
      <c r="G20" s="33">
        <v>3</v>
      </c>
      <c r="H20" s="125">
        <v>4</v>
      </c>
      <c r="I20" s="126"/>
      <c r="J20" s="33">
        <v>5</v>
      </c>
      <c r="K20" s="34">
        <v>6</v>
      </c>
      <c r="L20" s="33">
        <v>7</v>
      </c>
      <c r="M20" s="34">
        <v>8</v>
      </c>
      <c r="N20" s="124" t="s">
        <v>42</v>
      </c>
      <c r="O20" s="124"/>
      <c r="P20" s="127" t="s">
        <v>36</v>
      </c>
      <c r="Q20" s="127"/>
    </row>
    <row r="21" spans="1:17" x14ac:dyDescent="0.25">
      <c r="A21" s="104">
        <v>1</v>
      </c>
      <c r="B21" s="106" t="s">
        <v>43</v>
      </c>
      <c r="C21" s="108" t="s">
        <v>44</v>
      </c>
      <c r="D21" s="108"/>
      <c r="E21" s="35"/>
      <c r="F21" s="75"/>
      <c r="G21" s="35"/>
      <c r="H21" s="117"/>
      <c r="I21" s="118"/>
      <c r="J21" s="35"/>
      <c r="K21" s="75"/>
      <c r="L21" s="35"/>
      <c r="M21" s="75"/>
      <c r="N21" s="111" t="s">
        <v>44</v>
      </c>
      <c r="O21" s="108"/>
      <c r="P21" s="112" t="s">
        <v>43</v>
      </c>
      <c r="Q21" s="104">
        <v>2</v>
      </c>
    </row>
    <row r="22" spans="1:17" x14ac:dyDescent="0.25">
      <c r="A22" s="105"/>
      <c r="B22" s="107"/>
      <c r="C22" s="108" t="s">
        <v>36</v>
      </c>
      <c r="D22" s="114"/>
      <c r="E22" s="81"/>
      <c r="F22" s="40"/>
      <c r="G22" s="39"/>
      <c r="H22" s="159"/>
      <c r="I22" s="160"/>
      <c r="J22" s="39"/>
      <c r="K22" s="82"/>
      <c r="L22" s="37" t="s">
        <v>45</v>
      </c>
      <c r="M22" s="38" t="s">
        <v>45</v>
      </c>
      <c r="N22" s="111" t="s">
        <v>36</v>
      </c>
      <c r="O22" s="108"/>
      <c r="P22" s="113"/>
      <c r="Q22" s="105"/>
    </row>
    <row r="23" spans="1:17" x14ac:dyDescent="0.25">
      <c r="A23" s="104">
        <v>0</v>
      </c>
      <c r="B23" s="106" t="s">
        <v>46</v>
      </c>
      <c r="C23" s="108" t="s">
        <v>44</v>
      </c>
      <c r="D23" s="108"/>
      <c r="E23" s="35"/>
      <c r="F23" s="75"/>
      <c r="G23" s="35"/>
      <c r="H23" s="117"/>
      <c r="I23" s="118"/>
      <c r="J23" s="35"/>
      <c r="K23" s="75"/>
      <c r="L23" s="35"/>
      <c r="M23" s="75"/>
      <c r="N23" s="111" t="s">
        <v>44</v>
      </c>
      <c r="O23" s="108"/>
      <c r="P23" s="112" t="s">
        <v>46</v>
      </c>
      <c r="Q23" s="104">
        <v>0</v>
      </c>
    </row>
    <row r="24" spans="1:17" x14ac:dyDescent="0.25">
      <c r="A24" s="105"/>
      <c r="B24" s="107"/>
      <c r="C24" s="108" t="s">
        <v>36</v>
      </c>
      <c r="D24" s="114"/>
      <c r="E24" s="39" t="s">
        <v>45</v>
      </c>
      <c r="F24" s="40" t="s">
        <v>45</v>
      </c>
      <c r="G24" s="39" t="s">
        <v>45</v>
      </c>
      <c r="H24" s="121" t="s">
        <v>45</v>
      </c>
      <c r="I24" s="122" t="s">
        <v>45</v>
      </c>
      <c r="J24" s="39" t="s">
        <v>45</v>
      </c>
      <c r="K24" s="40" t="s">
        <v>45</v>
      </c>
      <c r="L24" s="39" t="s">
        <v>45</v>
      </c>
      <c r="M24" s="40" t="s">
        <v>45</v>
      </c>
      <c r="N24" s="111" t="s">
        <v>36</v>
      </c>
      <c r="O24" s="108"/>
      <c r="P24" s="113"/>
      <c r="Q24" s="105"/>
    </row>
    <row r="25" spans="1:17" x14ac:dyDescent="0.25">
      <c r="A25" s="104">
        <v>0</v>
      </c>
      <c r="B25" s="106" t="s">
        <v>47</v>
      </c>
      <c r="C25" s="108" t="s">
        <v>44</v>
      </c>
      <c r="D25" s="108"/>
      <c r="E25" s="41"/>
      <c r="F25" s="42"/>
      <c r="G25" s="41"/>
      <c r="H25" s="109"/>
      <c r="I25" s="110"/>
      <c r="J25" s="41"/>
      <c r="K25" s="42"/>
      <c r="L25" s="41"/>
      <c r="M25" s="42"/>
      <c r="N25" s="111" t="s">
        <v>44</v>
      </c>
      <c r="O25" s="108"/>
      <c r="P25" s="112" t="s">
        <v>47</v>
      </c>
      <c r="Q25" s="104">
        <v>0</v>
      </c>
    </row>
    <row r="26" spans="1:17" ht="15.75" thickBot="1" x14ac:dyDescent="0.3">
      <c r="A26" s="105"/>
      <c r="B26" s="107"/>
      <c r="C26" s="108" t="s">
        <v>36</v>
      </c>
      <c r="D26" s="108"/>
      <c r="E26" s="43" t="s">
        <v>45</v>
      </c>
      <c r="F26" s="74" t="s">
        <v>45</v>
      </c>
      <c r="G26" s="43" t="s">
        <v>45</v>
      </c>
      <c r="H26" s="119" t="s">
        <v>45</v>
      </c>
      <c r="I26" s="120" t="s">
        <v>45</v>
      </c>
      <c r="J26" s="43" t="s">
        <v>45</v>
      </c>
      <c r="K26" s="74" t="s">
        <v>45</v>
      </c>
      <c r="L26" s="43" t="s">
        <v>45</v>
      </c>
      <c r="M26" s="74" t="s">
        <v>45</v>
      </c>
      <c r="N26" s="108" t="s">
        <v>36</v>
      </c>
      <c r="O26" s="108"/>
      <c r="P26" s="113"/>
      <c r="Q26" s="105"/>
    </row>
    <row r="27" spans="1:17" x14ac:dyDescent="0.25">
      <c r="A27" s="45"/>
      <c r="C27" s="73"/>
      <c r="D27" s="47">
        <v>1</v>
      </c>
      <c r="E27" s="48">
        <v>1</v>
      </c>
      <c r="F27" s="48">
        <v>0</v>
      </c>
      <c r="G27" s="48">
        <v>0</v>
      </c>
      <c r="H27" s="48">
        <v>2</v>
      </c>
      <c r="I27" s="49"/>
      <c r="J27" s="48">
        <v>1</v>
      </c>
      <c r="K27" s="48">
        <v>0</v>
      </c>
      <c r="L27" s="48">
        <v>0</v>
      </c>
      <c r="M27" s="48">
        <v>0</v>
      </c>
      <c r="N27" s="50">
        <v>1</v>
      </c>
      <c r="O27" s="51"/>
      <c r="Q27" s="45"/>
    </row>
    <row r="28" spans="1:17" x14ac:dyDescent="0.25">
      <c r="A28" s="149" t="s">
        <v>56</v>
      </c>
      <c r="B28" s="149"/>
      <c r="C28" s="149"/>
      <c r="D28" s="149"/>
      <c r="E28" s="149"/>
      <c r="F28" s="149"/>
      <c r="G28" s="149"/>
      <c r="H28" s="149"/>
      <c r="I28" s="149"/>
      <c r="J28" s="149"/>
      <c r="K28" s="149"/>
      <c r="L28" s="149"/>
      <c r="M28" s="149"/>
      <c r="N28" s="149"/>
      <c r="O28" s="149"/>
      <c r="P28" s="149"/>
      <c r="Q28" s="149"/>
    </row>
    <row r="30" spans="1:17" ht="24.95" customHeight="1" thickBot="1" x14ac:dyDescent="0.3">
      <c r="A30" s="150"/>
      <c r="B30" s="151"/>
      <c r="C30" s="151"/>
      <c r="D30" s="151"/>
      <c r="E30" s="151"/>
      <c r="F30" s="152"/>
      <c r="G30" s="23"/>
      <c r="H30" s="153"/>
      <c r="I30" s="153"/>
      <c r="J30" s="153"/>
      <c r="K30" s="23"/>
      <c r="L30" s="154"/>
      <c r="M30" s="155"/>
      <c r="N30" s="155"/>
      <c r="O30" s="155"/>
      <c r="P30" s="155"/>
      <c r="Q30" s="156"/>
    </row>
    <row r="31" spans="1:17" ht="15.75" thickBot="1" x14ac:dyDescent="0.3">
      <c r="A31" s="24" t="s">
        <v>30</v>
      </c>
      <c r="B31" s="25" t="s">
        <v>31</v>
      </c>
      <c r="C31" s="26" t="s">
        <v>32</v>
      </c>
      <c r="D31" s="26" t="s">
        <v>33</v>
      </c>
      <c r="E31" s="26" t="s">
        <v>34</v>
      </c>
      <c r="F31" s="26" t="s">
        <v>35</v>
      </c>
      <c r="G31" s="25" t="s">
        <v>36</v>
      </c>
      <c r="H31" s="27"/>
      <c r="I31" s="27"/>
      <c r="J31" s="27"/>
      <c r="K31" s="28"/>
      <c r="L31" s="26" t="s">
        <v>35</v>
      </c>
      <c r="M31" s="26" t="s">
        <v>34</v>
      </c>
      <c r="N31" s="26" t="s">
        <v>33</v>
      </c>
      <c r="O31" s="26" t="s">
        <v>32</v>
      </c>
      <c r="P31" s="28" t="s">
        <v>31</v>
      </c>
      <c r="Q31" s="29" t="s">
        <v>30</v>
      </c>
    </row>
    <row r="32" spans="1:17" ht="15" customHeight="1" x14ac:dyDescent="0.25">
      <c r="A32" s="148">
        <v>1</v>
      </c>
      <c r="B32" s="136"/>
      <c r="C32" s="54"/>
      <c r="D32" s="54"/>
      <c r="E32" s="54"/>
      <c r="F32" s="54"/>
      <c r="G32" s="55">
        <f>SUM(C32:F32)</f>
        <v>0</v>
      </c>
      <c r="H32" s="56">
        <f>SUM(C33:F33)</f>
        <v>4</v>
      </c>
      <c r="I32" s="57" t="s">
        <v>37</v>
      </c>
      <c r="J32" s="58">
        <f>SUM(L33:O33)</f>
        <v>4</v>
      </c>
      <c r="K32" s="55">
        <f>SUM(L32:O32)</f>
        <v>0</v>
      </c>
      <c r="L32" s="54"/>
      <c r="M32" s="54"/>
      <c r="N32" s="54"/>
      <c r="O32" s="54"/>
      <c r="P32" s="157"/>
      <c r="Q32" s="148">
        <v>2</v>
      </c>
    </row>
    <row r="33" spans="1:17" ht="15" customHeight="1" x14ac:dyDescent="0.25">
      <c r="A33" s="135"/>
      <c r="B33" s="137"/>
      <c r="C33" s="59">
        <f>IF(C32&lt;O32,0,IF(C32=O32,1,2))</f>
        <v>1</v>
      </c>
      <c r="D33" s="59">
        <f>IF(D32&lt;N32,0,IF(D32=N32,1,2))</f>
        <v>1</v>
      </c>
      <c r="E33" s="59">
        <f>IF(E32&lt;M32,0,IF(E32=M32,1,2))</f>
        <v>1</v>
      </c>
      <c r="F33" s="59">
        <f>IF(F32&lt;L32,0,IF(F32=L32,1,2))</f>
        <v>1</v>
      </c>
      <c r="G33" s="60"/>
      <c r="H33" s="61"/>
      <c r="I33" s="62"/>
      <c r="J33" s="63"/>
      <c r="K33" s="60"/>
      <c r="L33" s="59">
        <f>IF(L32&lt;F32,0,IF(L32=F32,1,2))</f>
        <v>1</v>
      </c>
      <c r="M33" s="59">
        <f>IF(M32&lt;E32,0,IF(M32=E32,1,2))</f>
        <v>1</v>
      </c>
      <c r="N33" s="59">
        <f>IF(N32&lt;D32,0,IF(N32=D32,1,2))</f>
        <v>1</v>
      </c>
      <c r="O33" s="59">
        <f>IF(O32&lt;C32,0,IF(O32=C32,1,2))</f>
        <v>1</v>
      </c>
      <c r="P33" s="158"/>
      <c r="Q33" s="135"/>
    </row>
    <row r="34" spans="1:17" ht="15" customHeight="1" x14ac:dyDescent="0.25">
      <c r="A34" s="134">
        <v>2</v>
      </c>
      <c r="B34" s="136"/>
      <c r="C34" s="64"/>
      <c r="D34" s="64"/>
      <c r="E34" s="64"/>
      <c r="F34" s="64"/>
      <c r="G34" s="65">
        <f t="shared" ref="G34" si="2">SUM(C34:F34)</f>
        <v>0</v>
      </c>
      <c r="H34" s="66">
        <f>SUM(C35:F35)</f>
        <v>4</v>
      </c>
      <c r="I34" s="67" t="s">
        <v>37</v>
      </c>
      <c r="J34" s="68">
        <f>SUM(L35:O35)</f>
        <v>4</v>
      </c>
      <c r="K34" s="65">
        <f t="shared" ref="K34" si="3">SUM(L34:O34)</f>
        <v>0</v>
      </c>
      <c r="L34" s="64"/>
      <c r="M34" s="64"/>
      <c r="N34" s="64"/>
      <c r="O34" s="64"/>
      <c r="P34" s="138"/>
      <c r="Q34" s="134">
        <v>4</v>
      </c>
    </row>
    <row r="35" spans="1:17" ht="15" customHeight="1" x14ac:dyDescent="0.25">
      <c r="A35" s="135"/>
      <c r="B35" s="137"/>
      <c r="C35" s="59">
        <f>IF(C34&lt;O34,0,IF(C34=O34,1,2))</f>
        <v>1</v>
      </c>
      <c r="D35" s="59">
        <f>IF(D34&lt;N34,0,IF(D34=N34,1,2))</f>
        <v>1</v>
      </c>
      <c r="E35" s="59">
        <f>IF(E34&lt;M34,0,IF(E34=M34,1,2))</f>
        <v>1</v>
      </c>
      <c r="F35" s="59">
        <f>IF(F34&lt;L34,0,IF(F34=L34,1,2))</f>
        <v>1</v>
      </c>
      <c r="G35" s="60"/>
      <c r="H35" s="61"/>
      <c r="I35" s="62"/>
      <c r="J35" s="63"/>
      <c r="K35" s="60"/>
      <c r="L35" s="59">
        <f>IF(L34&lt;F34,0,IF(L34=F34,1,2))</f>
        <v>1</v>
      </c>
      <c r="M35" s="59">
        <f>IF(M34&lt;E34,0,IF(M34=E34,1,2))</f>
        <v>1</v>
      </c>
      <c r="N35" s="59">
        <f>IF(N34&lt;D34,0,IF(N34=D34,1,2))</f>
        <v>1</v>
      </c>
      <c r="O35" s="59">
        <f>IF(O34&lt;C34,0,IF(O34=C34,1,2))</f>
        <v>1</v>
      </c>
      <c r="P35" s="139"/>
      <c r="Q35" s="135"/>
    </row>
    <row r="36" spans="1:17" ht="15" customHeight="1" x14ac:dyDescent="0.25">
      <c r="A36" s="134">
        <v>3</v>
      </c>
      <c r="B36" s="136"/>
      <c r="C36" s="64"/>
      <c r="D36" s="64"/>
      <c r="E36" s="64"/>
      <c r="F36" s="64"/>
      <c r="G36" s="65">
        <f t="shared" ref="G36" si="4">SUM(C36:F36)</f>
        <v>0</v>
      </c>
      <c r="H36" s="66">
        <f>SUM(C37:F37)</f>
        <v>4</v>
      </c>
      <c r="I36" s="67" t="s">
        <v>37</v>
      </c>
      <c r="J36" s="68">
        <f>SUM(L37:O37)</f>
        <v>4</v>
      </c>
      <c r="K36" s="65">
        <f t="shared" ref="K36" si="5">SUM(L36:O36)</f>
        <v>0</v>
      </c>
      <c r="L36" s="64"/>
      <c r="M36" s="64"/>
      <c r="N36" s="64"/>
      <c r="O36" s="64"/>
      <c r="P36" s="138"/>
      <c r="Q36" s="134">
        <v>6</v>
      </c>
    </row>
    <row r="37" spans="1:17" ht="15" customHeight="1" x14ac:dyDescent="0.25">
      <c r="A37" s="135"/>
      <c r="B37" s="137"/>
      <c r="C37" s="59">
        <f>IF(C36&lt;O36,0,IF(C36=O36,1,2))</f>
        <v>1</v>
      </c>
      <c r="D37" s="59">
        <f>IF(D36&lt;N36,0,IF(D36=N36,1,2))</f>
        <v>1</v>
      </c>
      <c r="E37" s="59">
        <f>IF(E36&lt;M36,0,IF(E36=M36,1,2))</f>
        <v>1</v>
      </c>
      <c r="F37" s="59">
        <f>IF(F36&lt;L36,0,IF(F36=L36,1,2))</f>
        <v>1</v>
      </c>
      <c r="G37" s="60"/>
      <c r="H37" s="61"/>
      <c r="I37" s="62"/>
      <c r="J37" s="63"/>
      <c r="K37" s="60"/>
      <c r="L37" s="59">
        <f>IF(L36&lt;F36,0,IF(L36=F36,1,2))</f>
        <v>1</v>
      </c>
      <c r="M37" s="59">
        <f>IF(M36&lt;E36,0,IF(M36=E36,1,2))</f>
        <v>1</v>
      </c>
      <c r="N37" s="59">
        <f>IF(N36&lt;D36,0,IF(N36=D36,1,2))</f>
        <v>1</v>
      </c>
      <c r="O37" s="59">
        <f>IF(O36&lt;C36,0,IF(O36=C36,1,2))</f>
        <v>1</v>
      </c>
      <c r="P37" s="139"/>
      <c r="Q37" s="135"/>
    </row>
    <row r="38" spans="1:17" ht="30" customHeight="1" x14ac:dyDescent="0.25">
      <c r="A38" s="76"/>
      <c r="B38" s="140" t="str">
        <f>IF(H38=J38,"Stechen","Kein Stechen erforderlich")</f>
        <v>Stechen</v>
      </c>
      <c r="C38" s="141"/>
      <c r="D38" s="142"/>
      <c r="E38" s="143" t="s">
        <v>10</v>
      </c>
      <c r="F38" s="144"/>
      <c r="G38" s="77">
        <f>G36+G34+G32</f>
        <v>0</v>
      </c>
      <c r="H38" s="78">
        <f>H36+H34+H32</f>
        <v>12</v>
      </c>
      <c r="I38" s="79" t="s">
        <v>37</v>
      </c>
      <c r="J38" s="80">
        <f>J36+J34+J32</f>
        <v>12</v>
      </c>
      <c r="K38" s="77">
        <f>K36+K34+K32</f>
        <v>0</v>
      </c>
      <c r="L38" s="143" t="s">
        <v>10</v>
      </c>
      <c r="M38" s="144"/>
      <c r="N38" s="145" t="str">
        <f>IF(H38=J38,"Stechen","Kein Stechen erforderlich")</f>
        <v>Stechen</v>
      </c>
      <c r="O38" s="146"/>
      <c r="P38" s="147"/>
      <c r="Q38" s="76"/>
    </row>
    <row r="39" spans="1:17" ht="15.75" thickBot="1" x14ac:dyDescent="0.3">
      <c r="A39" s="108"/>
      <c r="B39" s="108"/>
      <c r="C39" s="108"/>
      <c r="D39" s="108"/>
      <c r="E39" s="108"/>
      <c r="F39" s="108"/>
      <c r="G39" s="108"/>
      <c r="H39" s="108"/>
      <c r="I39" s="108"/>
      <c r="J39" s="108"/>
      <c r="K39" s="108"/>
      <c r="L39" s="108"/>
      <c r="M39" s="108"/>
      <c r="N39" s="108"/>
      <c r="O39" s="108"/>
      <c r="P39" s="108"/>
      <c r="Q39" s="108"/>
    </row>
    <row r="40" spans="1:17" ht="15.75" thickBot="1" x14ac:dyDescent="0.3">
      <c r="B40" s="128" t="s">
        <v>45</v>
      </c>
      <c r="C40" s="129"/>
      <c r="D40" s="129"/>
      <c r="E40" s="130" t="s">
        <v>38</v>
      </c>
      <c r="F40" s="131"/>
      <c r="G40" s="130" t="s">
        <v>39</v>
      </c>
      <c r="H40" s="132"/>
      <c r="I40" s="131"/>
      <c r="J40" s="130" t="s">
        <v>40</v>
      </c>
      <c r="K40" s="131"/>
      <c r="L40" s="130" t="s">
        <v>41</v>
      </c>
      <c r="M40" s="131"/>
      <c r="N40" s="129" t="s">
        <v>45</v>
      </c>
      <c r="O40" s="129"/>
      <c r="P40" s="133"/>
    </row>
    <row r="41" spans="1:17" x14ac:dyDescent="0.25">
      <c r="A41" s="123" t="s">
        <v>36</v>
      </c>
      <c r="B41" s="123"/>
      <c r="C41" s="124" t="s">
        <v>42</v>
      </c>
      <c r="D41" s="124"/>
      <c r="E41" s="33">
        <v>1</v>
      </c>
      <c r="F41" s="34">
        <v>2</v>
      </c>
      <c r="G41" s="33">
        <v>3</v>
      </c>
      <c r="H41" s="125">
        <v>4</v>
      </c>
      <c r="I41" s="126"/>
      <c r="J41" s="33">
        <v>5</v>
      </c>
      <c r="K41" s="34">
        <v>6</v>
      </c>
      <c r="L41" s="33">
        <v>7</v>
      </c>
      <c r="M41" s="34">
        <v>8</v>
      </c>
      <c r="N41" s="124" t="s">
        <v>42</v>
      </c>
      <c r="O41" s="124"/>
      <c r="P41" s="127" t="s">
        <v>36</v>
      </c>
      <c r="Q41" s="127"/>
    </row>
    <row r="42" spans="1:17" x14ac:dyDescent="0.25">
      <c r="A42" s="104">
        <v>0</v>
      </c>
      <c r="B42" s="106" t="s">
        <v>43</v>
      </c>
      <c r="C42" s="108" t="s">
        <v>44</v>
      </c>
      <c r="D42" s="108"/>
      <c r="E42" s="35"/>
      <c r="F42" s="75"/>
      <c r="G42" s="35"/>
      <c r="H42" s="117"/>
      <c r="I42" s="118"/>
      <c r="J42" s="35"/>
      <c r="K42" s="75"/>
      <c r="L42" s="35"/>
      <c r="M42" s="75"/>
      <c r="N42" s="111" t="s">
        <v>44</v>
      </c>
      <c r="O42" s="108"/>
      <c r="P42" s="112" t="s">
        <v>43</v>
      </c>
      <c r="Q42" s="104">
        <v>0</v>
      </c>
    </row>
    <row r="43" spans="1:17" x14ac:dyDescent="0.25">
      <c r="A43" s="105"/>
      <c r="B43" s="107"/>
      <c r="C43" s="108" t="s">
        <v>36</v>
      </c>
      <c r="D43" s="114"/>
      <c r="E43" s="37" t="s">
        <v>45</v>
      </c>
      <c r="F43" s="38" t="s">
        <v>45</v>
      </c>
      <c r="G43" s="37" t="s">
        <v>45</v>
      </c>
      <c r="H43" s="115" t="s">
        <v>45</v>
      </c>
      <c r="I43" s="116" t="s">
        <v>45</v>
      </c>
      <c r="J43" s="37" t="s">
        <v>45</v>
      </c>
      <c r="K43" s="38" t="s">
        <v>45</v>
      </c>
      <c r="L43" s="37" t="s">
        <v>45</v>
      </c>
      <c r="M43" s="38" t="s">
        <v>45</v>
      </c>
      <c r="N43" s="111" t="s">
        <v>36</v>
      </c>
      <c r="O43" s="108"/>
      <c r="P43" s="113"/>
      <c r="Q43" s="105"/>
    </row>
    <row r="44" spans="1:17" x14ac:dyDescent="0.25">
      <c r="A44" s="104">
        <v>0</v>
      </c>
      <c r="B44" s="106" t="s">
        <v>46</v>
      </c>
      <c r="C44" s="108" t="s">
        <v>44</v>
      </c>
      <c r="D44" s="108"/>
      <c r="E44" s="35"/>
      <c r="F44" s="75"/>
      <c r="G44" s="35"/>
      <c r="H44" s="117"/>
      <c r="I44" s="118"/>
      <c r="J44" s="35"/>
      <c r="K44" s="75"/>
      <c r="L44" s="35"/>
      <c r="M44" s="75"/>
      <c r="N44" s="111" t="s">
        <v>44</v>
      </c>
      <c r="O44" s="108"/>
      <c r="P44" s="112" t="s">
        <v>46</v>
      </c>
      <c r="Q44" s="104">
        <v>0</v>
      </c>
    </row>
    <row r="45" spans="1:17" x14ac:dyDescent="0.25">
      <c r="A45" s="105"/>
      <c r="B45" s="107"/>
      <c r="C45" s="108" t="s">
        <v>36</v>
      </c>
      <c r="D45" s="114"/>
      <c r="E45" s="39" t="s">
        <v>45</v>
      </c>
      <c r="F45" s="40" t="s">
        <v>45</v>
      </c>
      <c r="G45" s="39" t="s">
        <v>45</v>
      </c>
      <c r="H45" s="121" t="s">
        <v>45</v>
      </c>
      <c r="I45" s="122" t="s">
        <v>45</v>
      </c>
      <c r="J45" s="39" t="s">
        <v>45</v>
      </c>
      <c r="K45" s="40" t="s">
        <v>45</v>
      </c>
      <c r="L45" s="39" t="s">
        <v>45</v>
      </c>
      <c r="M45" s="40" t="s">
        <v>45</v>
      </c>
      <c r="N45" s="111" t="s">
        <v>36</v>
      </c>
      <c r="O45" s="108"/>
      <c r="P45" s="113"/>
      <c r="Q45" s="105"/>
    </row>
    <row r="46" spans="1:17" x14ac:dyDescent="0.25">
      <c r="A46" s="104">
        <v>0</v>
      </c>
      <c r="B46" s="106" t="s">
        <v>47</v>
      </c>
      <c r="C46" s="108" t="s">
        <v>44</v>
      </c>
      <c r="D46" s="108"/>
      <c r="E46" s="41"/>
      <c r="F46" s="42"/>
      <c r="G46" s="41"/>
      <c r="H46" s="109"/>
      <c r="I46" s="110"/>
      <c r="J46" s="41"/>
      <c r="K46" s="42"/>
      <c r="L46" s="41"/>
      <c r="M46" s="42"/>
      <c r="N46" s="111" t="s">
        <v>44</v>
      </c>
      <c r="O46" s="108"/>
      <c r="P46" s="112" t="s">
        <v>47</v>
      </c>
      <c r="Q46" s="104">
        <v>0</v>
      </c>
    </row>
    <row r="47" spans="1:17" ht="15.75" thickBot="1" x14ac:dyDescent="0.3">
      <c r="A47" s="105"/>
      <c r="B47" s="107"/>
      <c r="C47" s="108" t="s">
        <v>36</v>
      </c>
      <c r="D47" s="108"/>
      <c r="E47" s="43" t="s">
        <v>45</v>
      </c>
      <c r="F47" s="74" t="s">
        <v>45</v>
      </c>
      <c r="G47" s="43" t="s">
        <v>45</v>
      </c>
      <c r="H47" s="119" t="s">
        <v>45</v>
      </c>
      <c r="I47" s="120" t="s">
        <v>45</v>
      </c>
      <c r="J47" s="43" t="s">
        <v>45</v>
      </c>
      <c r="K47" s="74" t="s">
        <v>45</v>
      </c>
      <c r="L47" s="43" t="s">
        <v>45</v>
      </c>
      <c r="M47" s="74" t="s">
        <v>45</v>
      </c>
      <c r="N47" s="108" t="s">
        <v>36</v>
      </c>
      <c r="O47" s="108"/>
      <c r="P47" s="113"/>
      <c r="Q47" s="105"/>
    </row>
    <row r="48" spans="1:17" x14ac:dyDescent="0.25">
      <c r="A48" s="45"/>
      <c r="C48" s="73"/>
      <c r="D48" s="47">
        <v>0</v>
      </c>
      <c r="E48" s="48">
        <v>0</v>
      </c>
      <c r="F48" s="48">
        <v>0</v>
      </c>
      <c r="G48" s="48">
        <v>0</v>
      </c>
      <c r="H48" s="48">
        <v>0</v>
      </c>
      <c r="I48" s="49"/>
      <c r="J48" s="48">
        <v>0</v>
      </c>
      <c r="K48" s="48">
        <v>0</v>
      </c>
      <c r="L48" s="48">
        <v>0</v>
      </c>
      <c r="M48" s="48">
        <v>0</v>
      </c>
      <c r="N48" s="50">
        <v>0</v>
      </c>
      <c r="O48" s="51"/>
      <c r="Q48" s="45"/>
    </row>
  </sheetData>
  <mergeCells count="129">
    <mergeCell ref="A1:M1"/>
    <mergeCell ref="N1:Q1"/>
    <mergeCell ref="C3:O3"/>
    <mergeCell ref="C4:O4"/>
    <mergeCell ref="C5:O5"/>
    <mergeCell ref="A7:Q7"/>
    <mergeCell ref="A13:A14"/>
    <mergeCell ref="B13:B14"/>
    <mergeCell ref="P13:P14"/>
    <mergeCell ref="Q13:Q14"/>
    <mergeCell ref="A15:A16"/>
    <mergeCell ref="B15:B16"/>
    <mergeCell ref="P15:P16"/>
    <mergeCell ref="Q15:Q16"/>
    <mergeCell ref="A9:F9"/>
    <mergeCell ref="H9:J9"/>
    <mergeCell ref="L9:Q9"/>
    <mergeCell ref="A11:A12"/>
    <mergeCell ref="B11:B12"/>
    <mergeCell ref="P11:P12"/>
    <mergeCell ref="Q11:Q12"/>
    <mergeCell ref="N19:P19"/>
    <mergeCell ref="A20:B20"/>
    <mergeCell ref="C20:D20"/>
    <mergeCell ref="H20:I20"/>
    <mergeCell ref="N20:O20"/>
    <mergeCell ref="P20:Q20"/>
    <mergeCell ref="B17:D17"/>
    <mergeCell ref="E17:F17"/>
    <mergeCell ref="L17:M17"/>
    <mergeCell ref="N17:P17"/>
    <mergeCell ref="A18:Q18"/>
    <mergeCell ref="B19:D19"/>
    <mergeCell ref="E19:F19"/>
    <mergeCell ref="G19:I19"/>
    <mergeCell ref="J19:K19"/>
    <mergeCell ref="L19:M19"/>
    <mergeCell ref="Q21:Q22"/>
    <mergeCell ref="C22:D22"/>
    <mergeCell ref="H22:I22"/>
    <mergeCell ref="N22:O22"/>
    <mergeCell ref="A23:A24"/>
    <mergeCell ref="B23:B24"/>
    <mergeCell ref="C23:D23"/>
    <mergeCell ref="H23:I23"/>
    <mergeCell ref="N23:O23"/>
    <mergeCell ref="P23:P24"/>
    <mergeCell ref="A21:A22"/>
    <mergeCell ref="B21:B22"/>
    <mergeCell ref="C21:D21"/>
    <mergeCell ref="H21:I21"/>
    <mergeCell ref="N21:O21"/>
    <mergeCell ref="P21:P22"/>
    <mergeCell ref="Q23:Q24"/>
    <mergeCell ref="C24:D24"/>
    <mergeCell ref="H24:I24"/>
    <mergeCell ref="N24:O24"/>
    <mergeCell ref="Q32:Q33"/>
    <mergeCell ref="A34:A35"/>
    <mergeCell ref="B34:B35"/>
    <mergeCell ref="P34:P35"/>
    <mergeCell ref="Q34:Q35"/>
    <mergeCell ref="Q25:Q26"/>
    <mergeCell ref="C26:D26"/>
    <mergeCell ref="H26:I26"/>
    <mergeCell ref="N26:O26"/>
    <mergeCell ref="A28:Q28"/>
    <mergeCell ref="A30:F30"/>
    <mergeCell ref="H30:J30"/>
    <mergeCell ref="L30:Q30"/>
    <mergeCell ref="A25:A26"/>
    <mergeCell ref="B25:B26"/>
    <mergeCell ref="C25:D25"/>
    <mergeCell ref="H25:I25"/>
    <mergeCell ref="N25:O25"/>
    <mergeCell ref="P25:P26"/>
    <mergeCell ref="A32:A33"/>
    <mergeCell ref="B32:B33"/>
    <mergeCell ref="P32:P33"/>
    <mergeCell ref="N45:O45"/>
    <mergeCell ref="A39:Q39"/>
    <mergeCell ref="B40:D40"/>
    <mergeCell ref="E40:F40"/>
    <mergeCell ref="G40:I40"/>
    <mergeCell ref="J40:K40"/>
    <mergeCell ref="L40:M40"/>
    <mergeCell ref="N40:P40"/>
    <mergeCell ref="A36:A37"/>
    <mergeCell ref="B36:B37"/>
    <mergeCell ref="P36:P37"/>
    <mergeCell ref="Q36:Q37"/>
    <mergeCell ref="B38:D38"/>
    <mergeCell ref="E38:F38"/>
    <mergeCell ref="L38:M38"/>
    <mergeCell ref="N38:P38"/>
    <mergeCell ref="A41:B41"/>
    <mergeCell ref="C41:D41"/>
    <mergeCell ref="H41:I41"/>
    <mergeCell ref="N41:O41"/>
    <mergeCell ref="P41:Q41"/>
    <mergeCell ref="A42:A43"/>
    <mergeCell ref="B42:B43"/>
    <mergeCell ref="C42:D42"/>
    <mergeCell ref="H42:I42"/>
    <mergeCell ref="N42:O42"/>
    <mergeCell ref="A46:A47"/>
    <mergeCell ref="B46:B47"/>
    <mergeCell ref="C46:D46"/>
    <mergeCell ref="H46:I46"/>
    <mergeCell ref="N46:O46"/>
    <mergeCell ref="P42:P43"/>
    <mergeCell ref="Q42:Q43"/>
    <mergeCell ref="C43:D43"/>
    <mergeCell ref="H43:I43"/>
    <mergeCell ref="N43:O43"/>
    <mergeCell ref="A44:A45"/>
    <mergeCell ref="B44:B45"/>
    <mergeCell ref="C44:D44"/>
    <mergeCell ref="H44:I44"/>
    <mergeCell ref="N44:O44"/>
    <mergeCell ref="P46:P47"/>
    <mergeCell ref="Q46:Q47"/>
    <mergeCell ref="C47:D47"/>
    <mergeCell ref="H47:I47"/>
    <mergeCell ref="N47:O47"/>
    <mergeCell ref="P44:P45"/>
    <mergeCell ref="Q44:Q45"/>
    <mergeCell ref="C45:D45"/>
    <mergeCell ref="H45:I45"/>
  </mergeCells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1"/>
  <sheetViews>
    <sheetView tabSelected="1" workbookViewId="0">
      <selection activeCell="G25" sqref="G25"/>
    </sheetView>
  </sheetViews>
  <sheetFormatPr baseColWidth="10" defaultRowHeight="15" x14ac:dyDescent="0.25"/>
  <cols>
    <col min="1" max="1" width="6.42578125" customWidth="1"/>
    <col min="2" max="2" width="25.7109375" bestFit="1" customWidth="1"/>
    <col min="3" max="20" width="8.7109375" customWidth="1"/>
  </cols>
  <sheetData>
    <row r="1" spans="1:20" x14ac:dyDescent="0.25">
      <c r="A1" s="165" t="s">
        <v>68</v>
      </c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</row>
    <row r="2" spans="1:20" x14ac:dyDescent="0.25">
      <c r="A2" s="165"/>
      <c r="B2" s="165"/>
      <c r="C2" s="165"/>
      <c r="D2" s="165"/>
      <c r="E2" s="165"/>
      <c r="F2" s="165"/>
      <c r="G2" s="165"/>
      <c r="H2" s="165"/>
      <c r="I2" s="165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</row>
    <row r="3" spans="1:20" ht="11.25" customHeight="1" thickBot="1" x14ac:dyDescent="0.3">
      <c r="A3" s="2"/>
      <c r="B3" s="2"/>
      <c r="C3" s="169"/>
      <c r="D3" s="169"/>
      <c r="E3" s="169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spans="1:20" s="8" customFormat="1" ht="18.75" x14ac:dyDescent="0.3">
      <c r="C4" s="166" t="s">
        <v>5</v>
      </c>
      <c r="D4" s="167"/>
      <c r="E4" s="168"/>
      <c r="F4" s="166" t="s">
        <v>6</v>
      </c>
      <c r="G4" s="167"/>
      <c r="H4" s="168"/>
      <c r="I4" s="166" t="s">
        <v>7</v>
      </c>
      <c r="J4" s="167"/>
      <c r="K4" s="168"/>
      <c r="L4" s="166" t="s">
        <v>8</v>
      </c>
      <c r="M4" s="167"/>
      <c r="N4" s="168"/>
      <c r="O4" s="166" t="s">
        <v>9</v>
      </c>
      <c r="P4" s="167"/>
      <c r="Q4" s="168"/>
      <c r="R4" s="166" t="s">
        <v>10</v>
      </c>
      <c r="S4" s="167"/>
      <c r="T4" s="168"/>
    </row>
    <row r="5" spans="1:20" s="8" customFormat="1" ht="18.75" x14ac:dyDescent="0.3">
      <c r="A5" s="6" t="s">
        <v>0</v>
      </c>
      <c r="B5" s="13" t="s">
        <v>1</v>
      </c>
      <c r="C5" s="16" t="s">
        <v>17</v>
      </c>
      <c r="D5" s="7" t="s">
        <v>26</v>
      </c>
      <c r="E5" s="17" t="s">
        <v>27</v>
      </c>
      <c r="F5" s="16" t="s">
        <v>17</v>
      </c>
      <c r="G5" s="7" t="s">
        <v>26</v>
      </c>
      <c r="H5" s="17" t="s">
        <v>27</v>
      </c>
      <c r="I5" s="16" t="s">
        <v>17</v>
      </c>
      <c r="J5" s="7" t="s">
        <v>26</v>
      </c>
      <c r="K5" s="17" t="s">
        <v>27</v>
      </c>
      <c r="L5" s="16" t="s">
        <v>17</v>
      </c>
      <c r="M5" s="7" t="s">
        <v>26</v>
      </c>
      <c r="N5" s="17" t="s">
        <v>27</v>
      </c>
      <c r="O5" s="16" t="s">
        <v>17</v>
      </c>
      <c r="P5" s="7" t="s">
        <v>26</v>
      </c>
      <c r="Q5" s="17" t="s">
        <v>27</v>
      </c>
      <c r="R5" s="16" t="s">
        <v>17</v>
      </c>
      <c r="S5" s="7" t="s">
        <v>26</v>
      </c>
      <c r="T5" s="17" t="s">
        <v>27</v>
      </c>
    </row>
    <row r="6" spans="1:20" s="5" customFormat="1" ht="18.75" x14ac:dyDescent="0.3">
      <c r="A6" s="9">
        <v>2</v>
      </c>
      <c r="B6" s="14" t="s">
        <v>11</v>
      </c>
      <c r="C6" s="20">
        <f>VLOOKUP($B6,'Runde 1'!$U:$X,2,FALSE)</f>
        <v>1133</v>
      </c>
      <c r="D6" s="12">
        <f>VLOOKUP($B6,'Runde 1'!$U:$X,3,FALSE)</f>
        <v>12</v>
      </c>
      <c r="E6" s="21">
        <f>VLOOKUP($B6,'Runde 1'!$U:$X,4,FALSE)</f>
        <v>1</v>
      </c>
      <c r="F6" s="20">
        <f>IFERROR(VLOOKUP($B6,'Runde 2'!$U:$X,2,FALSE),0)</f>
        <v>1129</v>
      </c>
      <c r="G6" s="12">
        <f>IFERROR(VLOOKUP($B6,'Runde 2'!$U:$X,3,FALSE),0)</f>
        <v>19</v>
      </c>
      <c r="H6" s="21">
        <f>IFERROR(VLOOKUP($B6,'Runde 2'!$U:$X,4,FALSE),0)</f>
        <v>3</v>
      </c>
      <c r="I6" s="20">
        <f>IFERROR(VLOOKUP($B6,'Runde 3'!$U:$X,2,FALSE),0)</f>
        <v>1137</v>
      </c>
      <c r="J6" s="12">
        <f>IFERROR(VLOOKUP($B6,'Runde 3'!$U:$X,3,FALSE),0)</f>
        <v>20</v>
      </c>
      <c r="K6" s="21">
        <f>IFERROR(VLOOKUP($B6,'Runde 3'!$U:$X,4,FALSE),0)</f>
        <v>3</v>
      </c>
      <c r="L6" s="20">
        <f>IFERROR(VLOOKUP($B6,'Runde 4'!$U:$X,2,FALSE),0)</f>
        <v>0</v>
      </c>
      <c r="M6" s="12">
        <f>IFERROR(VLOOKUP($B6,'Runde 4'!$U:$X,3,FALSE),0)</f>
        <v>0</v>
      </c>
      <c r="N6" s="21">
        <f>IFERROR(VLOOKUP($B6,'Runde 4'!$U:$X,4,FALSE),0)</f>
        <v>0</v>
      </c>
      <c r="O6" s="20">
        <f>IFERROR(VLOOKUP($B6,'Runde 5'!$U:$X,2,FALSE),0)</f>
        <v>0</v>
      </c>
      <c r="P6" s="12">
        <f>IFERROR(VLOOKUP($B6,'Runde 5'!$U:$X,3,FALSE),0)</f>
        <v>0</v>
      </c>
      <c r="Q6" s="21">
        <f>IFERROR(VLOOKUP($B6,'Runde 5'!$U:$X,4,FALSE),0)</f>
        <v>0</v>
      </c>
      <c r="R6" s="18">
        <f>C6+F6+I6+L6+O6</f>
        <v>3399</v>
      </c>
      <c r="S6" s="10">
        <f>P6+M6+J6+G6+D6</f>
        <v>51</v>
      </c>
      <c r="T6" s="19">
        <f>Q6+N6+K6+H6+E6</f>
        <v>7</v>
      </c>
    </row>
    <row r="7" spans="1:20" s="5" customFormat="1" ht="18.75" x14ac:dyDescent="0.3">
      <c r="A7" s="11">
        <v>3</v>
      </c>
      <c r="B7" s="15" t="s">
        <v>2</v>
      </c>
      <c r="C7" s="20">
        <f>VLOOKUP($B7,'Runde 1'!$U:$X,2,FALSE)</f>
        <v>1144</v>
      </c>
      <c r="D7" s="12">
        <f>VLOOKUP($B7,'Runde 1'!$U:$X,3,FALSE)</f>
        <v>11</v>
      </c>
      <c r="E7" s="21">
        <f>VLOOKUP($B7,'Runde 1'!$U:$X,4,FALSE)</f>
        <v>0</v>
      </c>
      <c r="F7" s="20">
        <f>IFERROR(VLOOKUP($B7,'Runde 2'!$U:$X,2,FALSE),0)</f>
        <v>1150</v>
      </c>
      <c r="G7" s="12">
        <f>IFERROR(VLOOKUP($B7,'Runde 2'!$U:$X,3,FALSE),0)</f>
        <v>13</v>
      </c>
      <c r="H7" s="21">
        <f>IFERROR(VLOOKUP($B7,'Runde 2'!$U:$X,4,FALSE),0)</f>
        <v>3</v>
      </c>
      <c r="I7" s="20">
        <f>IFERROR(VLOOKUP($B7,'Runde 3'!$U:$X,2,FALSE),0)</f>
        <v>1128</v>
      </c>
      <c r="J7" s="12">
        <f>IFERROR(VLOOKUP($B7,'Runde 3'!$U:$X,3,FALSE),0)</f>
        <v>19</v>
      </c>
      <c r="K7" s="21">
        <f>IFERROR(VLOOKUP($B7,'Runde 3'!$U:$X,4,FALSE),0)</f>
        <v>3</v>
      </c>
      <c r="L7" s="20">
        <f>IFERROR(VLOOKUP($B7,'Runde 4'!$U:$X,2,FALSE),0)</f>
        <v>0</v>
      </c>
      <c r="M7" s="12">
        <f>IFERROR(VLOOKUP($B7,'Runde 4'!$U:$X,3,FALSE),0)</f>
        <v>0</v>
      </c>
      <c r="N7" s="21">
        <f>IFERROR(VLOOKUP($B7,'Runde 4'!$U:$X,4,FALSE),0)</f>
        <v>0</v>
      </c>
      <c r="O7" s="20">
        <f>IFERROR(VLOOKUP($B7,'Runde 5'!$U:$X,2,FALSE),0)</f>
        <v>0</v>
      </c>
      <c r="P7" s="12">
        <f>IFERROR(VLOOKUP($B7,'Runde 5'!$U:$X,3,FALSE),0)</f>
        <v>0</v>
      </c>
      <c r="Q7" s="21">
        <f>IFERROR(VLOOKUP($B7,'Runde 5'!$U:$X,4,FALSE),0)</f>
        <v>0</v>
      </c>
      <c r="R7" s="20">
        <f>C7+F7+I7+L7+O7</f>
        <v>3422</v>
      </c>
      <c r="S7" s="12">
        <f>P7+M7+J7+G7+D7</f>
        <v>43</v>
      </c>
      <c r="T7" s="21">
        <f>Q7+N7+K7+H7+E7</f>
        <v>6</v>
      </c>
    </row>
    <row r="8" spans="1:20" s="5" customFormat="1" ht="18.75" x14ac:dyDescent="0.3">
      <c r="A8" s="11">
        <v>1</v>
      </c>
      <c r="B8" s="15" t="s">
        <v>50</v>
      </c>
      <c r="C8" s="20">
        <f>VLOOKUP($B8,'Runde 1'!$U:$X,2,FALSE)</f>
        <v>1149</v>
      </c>
      <c r="D8" s="12">
        <f>VLOOKUP($B8,'Runde 1'!$U:$X,3,FALSE)</f>
        <v>13</v>
      </c>
      <c r="E8" s="21">
        <f>VLOOKUP($B8,'Runde 1'!$U:$X,4,FALSE)</f>
        <v>3</v>
      </c>
      <c r="F8" s="20">
        <f>IFERROR(VLOOKUP($B8,'Runde 2'!$U:$X,2,FALSE),0)</f>
        <v>1145</v>
      </c>
      <c r="G8" s="12">
        <f>IFERROR(VLOOKUP($B8,'Runde 2'!$U:$X,3,FALSE),0)</f>
        <v>22</v>
      </c>
      <c r="H8" s="21">
        <f>IFERROR(VLOOKUP($B8,'Runde 2'!$U:$X,4,FALSE),0)</f>
        <v>3</v>
      </c>
      <c r="I8" s="20">
        <f>IFERROR(VLOOKUP($B8,'Runde 3'!$U:$X,2,FALSE),0)</f>
        <v>766</v>
      </c>
      <c r="J8" s="12">
        <f>IFERROR(VLOOKUP($B8,'Runde 3'!$U:$X,3,FALSE),0)</f>
        <v>3</v>
      </c>
      <c r="K8" s="21">
        <f>IFERROR(VLOOKUP($B8,'Runde 3'!$U:$X,4,FALSE),0)</f>
        <v>0</v>
      </c>
      <c r="L8" s="20">
        <f>IFERROR(VLOOKUP($B8,'Runde 4'!$U:$X,2,FALSE),0)</f>
        <v>0</v>
      </c>
      <c r="M8" s="12">
        <f>IFERROR(VLOOKUP($B8,'Runde 4'!$U:$X,3,FALSE),0)</f>
        <v>0</v>
      </c>
      <c r="N8" s="21">
        <f>IFERROR(VLOOKUP($B8,'Runde 4'!$U:$X,4,FALSE),0)</f>
        <v>0</v>
      </c>
      <c r="O8" s="20">
        <f>IFERROR(VLOOKUP($B8,'Runde 5'!$U:$X,2,FALSE),0)</f>
        <v>0</v>
      </c>
      <c r="P8" s="12">
        <f>IFERROR(VLOOKUP($B8,'Runde 5'!$U:$X,3,FALSE),0)</f>
        <v>0</v>
      </c>
      <c r="Q8" s="21">
        <f>IFERROR(VLOOKUP($B8,'Runde 5'!$U:$X,4,FALSE),0)</f>
        <v>0</v>
      </c>
      <c r="R8" s="20">
        <f>C8+F8+I8+L8+O8</f>
        <v>3060</v>
      </c>
      <c r="S8" s="12">
        <f>P8+M8+J8+G8+D8</f>
        <v>38</v>
      </c>
      <c r="T8" s="21">
        <f>Q8+N8+K8+H8+E8</f>
        <v>6</v>
      </c>
    </row>
    <row r="9" spans="1:20" s="5" customFormat="1" ht="18.75" x14ac:dyDescent="0.3">
      <c r="A9" s="9">
        <v>5</v>
      </c>
      <c r="B9" s="15" t="s">
        <v>16</v>
      </c>
      <c r="C9" s="20">
        <f>VLOOKUP($B9,'Runde 1'!$U:$X,2,FALSE)</f>
        <v>1146</v>
      </c>
      <c r="D9" s="12">
        <f>VLOOKUP($B9,'Runde 1'!$U:$X,3,FALSE)</f>
        <v>12</v>
      </c>
      <c r="E9" s="21">
        <f>VLOOKUP($B9,'Runde 1'!$U:$X,4,FALSE)</f>
        <v>2</v>
      </c>
      <c r="F9" s="20">
        <f>IFERROR(VLOOKUP($B9,'Runde 2'!$U:$X,2,FALSE),0)</f>
        <v>1146</v>
      </c>
      <c r="G9" s="12">
        <f>IFERROR(VLOOKUP($B9,'Runde 2'!$U:$X,3,FALSE),0)</f>
        <v>11</v>
      </c>
      <c r="H9" s="21">
        <f>IFERROR(VLOOKUP($B9,'Runde 2'!$U:$X,4,FALSE),0)</f>
        <v>0</v>
      </c>
      <c r="I9" s="20">
        <f>IFERROR(VLOOKUP($B9,'Runde 3'!$U:$X,2,FALSE),0)</f>
        <v>1144</v>
      </c>
      <c r="J9" s="12">
        <f>IFERROR(VLOOKUP($B9,'Runde 3'!$U:$X,3,FALSE),0)</f>
        <v>18</v>
      </c>
      <c r="K9" s="21">
        <f>IFERROR(VLOOKUP($B9,'Runde 3'!$U:$X,4,FALSE),0)</f>
        <v>3</v>
      </c>
      <c r="L9" s="20">
        <f>IFERROR(VLOOKUP($B9,'Runde 4'!$U:$X,2,FALSE),0)</f>
        <v>0</v>
      </c>
      <c r="M9" s="12">
        <f>IFERROR(VLOOKUP($B9,'Runde 4'!$U:$X,3,FALSE),0)</f>
        <v>0</v>
      </c>
      <c r="N9" s="21">
        <f>IFERROR(VLOOKUP($B9,'Runde 4'!$U:$X,4,FALSE),0)</f>
        <v>0</v>
      </c>
      <c r="O9" s="20">
        <f>IFERROR(VLOOKUP($B9,'Runde 5'!$U:$X,2,FALSE),0)</f>
        <v>0</v>
      </c>
      <c r="P9" s="12">
        <f>IFERROR(VLOOKUP($B9,'Runde 5'!$U:$X,3,FALSE),0)</f>
        <v>0</v>
      </c>
      <c r="Q9" s="21">
        <f>IFERROR(VLOOKUP($B9,'Runde 5'!$U:$X,4,FALSE),0)</f>
        <v>0</v>
      </c>
      <c r="R9" s="20">
        <f>C9+F9+I9+L9+O9</f>
        <v>3436</v>
      </c>
      <c r="S9" s="12">
        <f>P9+M9+J9+G9+D9</f>
        <v>41</v>
      </c>
      <c r="T9" s="21">
        <f>Q9+N9+K9+H9+E9</f>
        <v>5</v>
      </c>
    </row>
    <row r="10" spans="1:20" s="5" customFormat="1" ht="18.75" x14ac:dyDescent="0.3">
      <c r="A10" s="11">
        <v>4</v>
      </c>
      <c r="B10" s="15" t="s">
        <v>73</v>
      </c>
      <c r="C10" s="20">
        <f>VLOOKUP($B10,'Runde 1'!$U:$X,2,FALSE)</f>
        <v>1083</v>
      </c>
      <c r="D10" s="12">
        <f>VLOOKUP($B10,'Runde 1'!$U:$X,3,FALSE)</f>
        <v>15</v>
      </c>
      <c r="E10" s="21">
        <f>VLOOKUP($B10,'Runde 1'!$U:$X,4,FALSE)</f>
        <v>3</v>
      </c>
      <c r="F10" s="20">
        <f>IFERROR(VLOOKUP($B10,'Runde 2'!$U:$X,2,FALSE),0)</f>
        <v>1095</v>
      </c>
      <c r="G10" s="12">
        <f>IFERROR(VLOOKUP($B10,'Runde 2'!$U:$X,3,FALSE),0)</f>
        <v>2</v>
      </c>
      <c r="H10" s="21">
        <f>IFERROR(VLOOKUP($B10,'Runde 2'!$U:$X,4,FALSE),0)</f>
        <v>0</v>
      </c>
      <c r="I10" s="20">
        <f>IFERROR(VLOOKUP($B10,'Runde 3'!$U:$X,2,FALSE),0)</f>
        <v>1105</v>
      </c>
      <c r="J10" s="12">
        <f>IFERROR(VLOOKUP($B10,'Runde 3'!$U:$X,3,FALSE),0)</f>
        <v>4</v>
      </c>
      <c r="K10" s="21">
        <f>IFERROR(VLOOKUP($B10,'Runde 3'!$U:$X,4,FALSE),0)</f>
        <v>0</v>
      </c>
      <c r="L10" s="20">
        <f>IFERROR(VLOOKUP($B10,'Runde 4'!$U:$X,2,FALSE),0)</f>
        <v>0</v>
      </c>
      <c r="M10" s="12">
        <f>IFERROR(VLOOKUP($B10,'Runde 4'!$U:$X,3,FALSE),0)</f>
        <v>0</v>
      </c>
      <c r="N10" s="21">
        <f>IFERROR(VLOOKUP($B10,'Runde 4'!$U:$X,4,FALSE),0)</f>
        <v>0</v>
      </c>
      <c r="O10" s="20">
        <f>IFERROR(VLOOKUP($B10,'Runde 5'!$U:$X,2,FALSE),0)</f>
        <v>0</v>
      </c>
      <c r="P10" s="12">
        <f>IFERROR(VLOOKUP($B10,'Runde 5'!$U:$X,3,FALSE),0)</f>
        <v>0</v>
      </c>
      <c r="Q10" s="21">
        <f>IFERROR(VLOOKUP($B10,'Runde 5'!$U:$X,4,FALSE),0)</f>
        <v>0</v>
      </c>
      <c r="R10" s="20">
        <f>C10+F10+I10+L10+O10</f>
        <v>3283</v>
      </c>
      <c r="S10" s="12">
        <f>P10+M10+J10+G10+D10</f>
        <v>21</v>
      </c>
      <c r="T10" s="21">
        <f>Q10+N10+K10+H10+E10</f>
        <v>3</v>
      </c>
    </row>
    <row r="11" spans="1:20" s="5" customFormat="1" ht="18.75" x14ac:dyDescent="0.3">
      <c r="A11" s="11">
        <v>6</v>
      </c>
      <c r="B11" s="15" t="s">
        <v>51</v>
      </c>
      <c r="C11" s="20">
        <f>VLOOKUP($B11,'Runde 1'!$U:$X,2,FALSE)</f>
        <v>1091</v>
      </c>
      <c r="D11" s="12">
        <f>VLOOKUP($B11,'Runde 1'!$U:$X,3,FALSE)</f>
        <v>9</v>
      </c>
      <c r="E11" s="21">
        <f>VLOOKUP($B11,'Runde 1'!$U:$X,4,FALSE)</f>
        <v>0</v>
      </c>
      <c r="F11" s="20">
        <f>IFERROR(VLOOKUP($B11,'Runde 2'!$U:$X,2,FALSE),0)</f>
        <v>1122</v>
      </c>
      <c r="G11" s="12">
        <f>IFERROR(VLOOKUP($B11,'Runde 2'!$U:$X,3,FALSE),0)</f>
        <v>5</v>
      </c>
      <c r="H11" s="21">
        <f>IFERROR(VLOOKUP($B11,'Runde 2'!$U:$X,4,FALSE),0)</f>
        <v>0</v>
      </c>
      <c r="I11" s="20">
        <f>IFERROR(VLOOKUP($B11,'Runde 3'!$U:$X,2,FALSE),0)</f>
        <v>1092</v>
      </c>
      <c r="J11" s="12">
        <f>IFERROR(VLOOKUP($B11,'Runde 3'!$U:$X,3,FALSE),0)</f>
        <v>5</v>
      </c>
      <c r="K11" s="21">
        <f>IFERROR(VLOOKUP($B11,'Runde 3'!$U:$X,4,FALSE),0)</f>
        <v>0</v>
      </c>
      <c r="L11" s="20">
        <f>IFERROR(VLOOKUP($B11,'Runde 4'!$U:$X,2,FALSE),0)</f>
        <v>0</v>
      </c>
      <c r="M11" s="12">
        <f>IFERROR(VLOOKUP($B11,'Runde 4'!$U:$X,3,FALSE),0)</f>
        <v>0</v>
      </c>
      <c r="N11" s="21">
        <f>IFERROR(VLOOKUP($B11,'Runde 4'!$U:$X,4,FALSE),0)</f>
        <v>0</v>
      </c>
      <c r="O11" s="20">
        <f>IFERROR(VLOOKUP($B11,'Runde 5'!$U:$X,2,FALSE),0)</f>
        <v>0</v>
      </c>
      <c r="P11" s="12">
        <f>IFERROR(VLOOKUP($B11,'Runde 5'!$U:$X,3,FALSE),0)</f>
        <v>0</v>
      </c>
      <c r="Q11" s="21">
        <f>IFERROR(VLOOKUP($B11,'Runde 5'!$U:$X,4,FALSE),0)</f>
        <v>0</v>
      </c>
      <c r="R11" s="20">
        <f>C11+F11+I11+L11+O11</f>
        <v>3305</v>
      </c>
      <c r="S11" s="12">
        <f>P11+M11+J11+G11+D11</f>
        <v>19</v>
      </c>
      <c r="T11" s="21">
        <f>Q11+N11+K11+H11+E11</f>
        <v>0</v>
      </c>
    </row>
  </sheetData>
  <sortState ref="A6:T11">
    <sortCondition descending="1" ref="T6:T11"/>
    <sortCondition descending="1" ref="S6:S11"/>
    <sortCondition descending="1" ref="R6:R11"/>
  </sortState>
  <mergeCells count="8">
    <mergeCell ref="A1:T2"/>
    <mergeCell ref="C4:E4"/>
    <mergeCell ref="F4:H4"/>
    <mergeCell ref="I4:K4"/>
    <mergeCell ref="L4:N4"/>
    <mergeCell ref="O4:Q4"/>
    <mergeCell ref="R4:T4"/>
    <mergeCell ref="C3:E3"/>
  </mergeCells>
  <pageMargins left="0.7" right="0.7" top="0.78740157499999996" bottom="0.78740157499999996" header="0.3" footer="0.3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2"/>
  <sheetViews>
    <sheetView workbookViewId="0">
      <selection activeCell="K30" sqref="K30"/>
    </sheetView>
  </sheetViews>
  <sheetFormatPr baseColWidth="10" defaultRowHeight="15" x14ac:dyDescent="0.25"/>
  <cols>
    <col min="1" max="1" width="25.7109375" bestFit="1" customWidth="1"/>
    <col min="2" max="8" width="10.7109375" customWidth="1"/>
    <col min="9" max="9" width="10.7109375" style="22" customWidth="1"/>
  </cols>
  <sheetData>
    <row r="1" spans="1:9" x14ac:dyDescent="0.25">
      <c r="A1" s="165" t="s">
        <v>68</v>
      </c>
      <c r="B1" s="165"/>
      <c r="C1" s="165"/>
      <c r="D1" s="165"/>
      <c r="E1" s="165"/>
      <c r="F1" s="165"/>
      <c r="G1" s="165"/>
      <c r="H1" s="165"/>
      <c r="I1"/>
    </row>
    <row r="2" spans="1:9" x14ac:dyDescent="0.25">
      <c r="A2" s="165"/>
      <c r="B2" s="165"/>
      <c r="C2" s="165"/>
      <c r="D2" s="165"/>
      <c r="E2" s="165"/>
      <c r="F2" s="165"/>
      <c r="G2" s="165"/>
      <c r="H2" s="165"/>
      <c r="I2"/>
    </row>
    <row r="3" spans="1:9" ht="11.25" customHeight="1" x14ac:dyDescent="0.25">
      <c r="A3" s="2"/>
      <c r="B3" s="2"/>
      <c r="C3" s="2"/>
      <c r="D3" s="2"/>
      <c r="E3" s="2"/>
      <c r="F3" s="2"/>
      <c r="G3" s="2"/>
      <c r="H3" s="2"/>
      <c r="I3" s="2"/>
    </row>
    <row r="4" spans="1:9" s="8" customFormat="1" ht="18.75" x14ac:dyDescent="0.3">
      <c r="A4" s="6"/>
      <c r="B4" s="7" t="s">
        <v>5</v>
      </c>
      <c r="C4" s="7" t="s">
        <v>6</v>
      </c>
      <c r="D4" s="7" t="s">
        <v>7</v>
      </c>
      <c r="E4" s="7" t="s">
        <v>8</v>
      </c>
      <c r="F4" s="7" t="s">
        <v>9</v>
      </c>
      <c r="G4" s="7" t="s">
        <v>17</v>
      </c>
      <c r="H4" s="6" t="s">
        <v>15</v>
      </c>
      <c r="I4" s="6" t="s">
        <v>78</v>
      </c>
    </row>
    <row r="5" spans="1:9" s="5" customFormat="1" ht="18.75" x14ac:dyDescent="0.3">
      <c r="A5" s="4" t="s">
        <v>2</v>
      </c>
      <c r="B5" s="3">
        <f>IFERROR(VLOOKUP(A5,'Runde 1'!U:V,2,FALSE),"")</f>
        <v>1144</v>
      </c>
      <c r="C5" s="3">
        <f>IFERROR(VLOOKUP($A5,'Runde 2'!$U:$V,2,FALSE),"")</f>
        <v>1150</v>
      </c>
      <c r="D5" s="3">
        <f>IFERROR(VLOOKUP($A5,'Runde 3'!$U:$V,2,FALSE),"")</f>
        <v>1128</v>
      </c>
      <c r="E5" s="3" t="str">
        <f>IFERROR(VLOOKUP($A5,'Runde 4'!$U:$V,2,FALSE),"")</f>
        <v/>
      </c>
      <c r="F5" s="3" t="str">
        <f>IFERROR(VLOOKUP($A5,'Runde 5'!$U:$V,2,FALSE),"")</f>
        <v/>
      </c>
      <c r="G5" s="3">
        <f>SUM(B5:F5)</f>
        <v>3422</v>
      </c>
      <c r="H5" s="72">
        <f>IFERROR(AVERAGE(B5:F5),"")</f>
        <v>1140.6666666666667</v>
      </c>
      <c r="I5" s="3"/>
    </row>
    <row r="6" spans="1:9" ht="15" customHeight="1" x14ac:dyDescent="0.25">
      <c r="A6" s="1" t="s">
        <v>3</v>
      </c>
      <c r="B6" s="3" t="str">
        <f>IFERROR(VLOOKUP($A6,'Runde 1'!$U:$V,2,FALSE),"")</f>
        <v/>
      </c>
      <c r="C6" s="3">
        <f>IFERROR(VLOOKUP($A6,'Runde 2'!$U:$V,2,FALSE),"")</f>
        <v>390</v>
      </c>
      <c r="D6" s="3" t="str">
        <f>IFERROR(VLOOKUP($A6,'Runde 3'!$U:$V,2,FALSE),"")</f>
        <v/>
      </c>
      <c r="E6" s="3" t="str">
        <f>IFERROR(VLOOKUP($A6,'Runde 4'!$U:$V,2,FALSE),"")</f>
        <v/>
      </c>
      <c r="F6" s="3" t="str">
        <f>IFERROR(VLOOKUP($A6,'Runde 5'!$U:$V,2,FALSE),"")</f>
        <v/>
      </c>
      <c r="G6" s="3">
        <f>SUM(B6:F6)</f>
        <v>390</v>
      </c>
      <c r="H6" s="72">
        <f>IFERROR(AVERAGE(B6:F6),"")</f>
        <v>390</v>
      </c>
      <c r="I6" s="72">
        <v>389</v>
      </c>
    </row>
    <row r="7" spans="1:9" ht="15" customHeight="1" x14ac:dyDescent="0.25">
      <c r="A7" s="1" t="s">
        <v>4</v>
      </c>
      <c r="B7" s="3">
        <f>IFERROR(VLOOKUP(A7,'Runde 1'!U:V,2,FALSE),"")</f>
        <v>380</v>
      </c>
      <c r="C7" s="3">
        <f>IFERROR(VLOOKUP($A7,'Runde 2'!$U:$V,2,FALSE),"")</f>
        <v>390</v>
      </c>
      <c r="D7" s="3">
        <f>IFERROR(VLOOKUP($A7,'Runde 3'!$U:$V,2,FALSE),"")</f>
        <v>385</v>
      </c>
      <c r="E7" s="3" t="str">
        <f>IFERROR(VLOOKUP($A7,'Runde 4'!$U:$V,2,FALSE),"")</f>
        <v/>
      </c>
      <c r="F7" s="3" t="str">
        <f>IFERROR(VLOOKUP($A7,'Runde 5'!$U:$V,2,FALSE),"")</f>
        <v/>
      </c>
      <c r="G7" s="3">
        <f>SUM(B7:F7)</f>
        <v>1155</v>
      </c>
      <c r="H7" s="72">
        <f>IFERROR(AVERAGE(B7:F7),"")</f>
        <v>385</v>
      </c>
      <c r="I7" s="72">
        <v>382.4</v>
      </c>
    </row>
    <row r="8" spans="1:9" ht="15" customHeight="1" x14ac:dyDescent="0.25">
      <c r="A8" s="1" t="s">
        <v>48</v>
      </c>
      <c r="B8" s="3">
        <f>IFERROR(VLOOKUP(A8,'Runde 1'!U:V,2,FALSE),"")</f>
        <v>380</v>
      </c>
      <c r="C8" s="3" t="str">
        <f>IFERROR(VLOOKUP($A8,'Runde 2'!$U:$V,2,FALSE),"")</f>
        <v/>
      </c>
      <c r="D8" s="3">
        <f>IFERROR(VLOOKUP($A8,'Runde 3'!$U:$V,2,FALSE),"")</f>
        <v>373</v>
      </c>
      <c r="E8" s="3" t="str">
        <f>IFERROR(VLOOKUP($A8,'Runde 4'!$U:$V,2,FALSE),"")</f>
        <v/>
      </c>
      <c r="F8" s="3" t="str">
        <f>IFERROR(VLOOKUP($A8,'Runde 5'!$U:$V,2,FALSE),"")</f>
        <v/>
      </c>
      <c r="G8" s="3">
        <f>SUM(B8:F8)</f>
        <v>753</v>
      </c>
      <c r="H8" s="72">
        <f>IFERROR(AVERAGE(B8:F8),"")</f>
        <v>376.5</v>
      </c>
      <c r="I8" s="72">
        <v>377</v>
      </c>
    </row>
    <row r="9" spans="1:9" s="22" customFormat="1" ht="15" customHeight="1" x14ac:dyDescent="0.25">
      <c r="A9" s="1" t="s">
        <v>53</v>
      </c>
      <c r="B9" s="3">
        <f>IFERROR(VLOOKUP(A9,'Runde 1'!U:V,2,FALSE),"")</f>
        <v>384</v>
      </c>
      <c r="C9" s="3">
        <f>IFERROR(VLOOKUP($A9,'Runde 2'!$U:$V,2,FALSE),"")</f>
        <v>370</v>
      </c>
      <c r="D9" s="3">
        <f>IFERROR(VLOOKUP($A9,'Runde 3'!$U:$V,2,FALSE),"")</f>
        <v>370</v>
      </c>
      <c r="E9" s="3" t="str">
        <f>IFERROR(VLOOKUP($A9,'Runde 4'!$U:$V,2,FALSE),"")</f>
        <v/>
      </c>
      <c r="F9" s="3" t="str">
        <f>IFERROR(VLOOKUP($A9,'Runde 5'!$U:$V,2,FALSE),"")</f>
        <v/>
      </c>
      <c r="G9" s="3">
        <f>SUM(B9:F9)</f>
        <v>1124</v>
      </c>
      <c r="H9" s="72">
        <f>IFERROR(AVERAGE(B9:F9),"")</f>
        <v>374.66666666666669</v>
      </c>
      <c r="I9" s="72"/>
    </row>
    <row r="10" spans="1:9" s="22" customFormat="1" ht="15" customHeight="1" x14ac:dyDescent="0.25">
      <c r="A10" s="1" t="s">
        <v>49</v>
      </c>
      <c r="B10" s="3" t="str">
        <f>IFERROR(VLOOKUP(A10,'Runde 1'!U:V,2,FALSE),"")</f>
        <v/>
      </c>
      <c r="C10" s="3" t="str">
        <f>IFERROR(VLOOKUP($A10,'Runde 2'!$U:$V,2,FALSE),"")</f>
        <v/>
      </c>
      <c r="D10" s="3" t="str">
        <f>IFERROR(VLOOKUP($A10,'Runde 3'!$U:$V,2,FALSE),"")</f>
        <v/>
      </c>
      <c r="E10" s="3" t="str">
        <f>IFERROR(VLOOKUP($A10,'Runde 4'!$U:$V,2,FALSE),"")</f>
        <v/>
      </c>
      <c r="F10" s="3" t="str">
        <f>IFERROR(VLOOKUP($A10,'Runde 5'!$U:$V,2,FALSE),"")</f>
        <v/>
      </c>
      <c r="G10" s="3">
        <f t="shared" ref="G10:G42" si="0">SUM(B10:F10)</f>
        <v>0</v>
      </c>
      <c r="H10" s="72" t="str">
        <f t="shared" ref="H10:H42" si="1">IFERROR(AVERAGE(B10:F10),"")</f>
        <v/>
      </c>
      <c r="I10" s="72"/>
    </row>
    <row r="11" spans="1:9" s="5" customFormat="1" ht="18.75" x14ac:dyDescent="0.3">
      <c r="A11" s="6" t="s">
        <v>11</v>
      </c>
      <c r="B11" s="3">
        <f>IFERROR(VLOOKUP(A11,'Runde 1'!U:V,2,FALSE),"")</f>
        <v>1133</v>
      </c>
      <c r="C11" s="3">
        <f>IFERROR(VLOOKUP($A11,'Runde 2'!$U:$V,2,FALSE),"")</f>
        <v>1129</v>
      </c>
      <c r="D11" s="3">
        <f>IFERROR(VLOOKUP($A11,'Runde 3'!$U:$V,2,FALSE),"")</f>
        <v>1137</v>
      </c>
      <c r="E11" s="3" t="str">
        <f>IFERROR(VLOOKUP($A11,'Runde 4'!$U:$V,2,FALSE),"")</f>
        <v/>
      </c>
      <c r="F11" s="3" t="str">
        <f>IFERROR(VLOOKUP($A11,'Runde 5'!$U:$V,2,FALSE),"")</f>
        <v/>
      </c>
      <c r="G11" s="3">
        <f t="shared" si="0"/>
        <v>3399</v>
      </c>
      <c r="H11" s="72">
        <f t="shared" si="1"/>
        <v>1133</v>
      </c>
      <c r="I11" s="72"/>
    </row>
    <row r="12" spans="1:9" x14ac:dyDescent="0.25">
      <c r="A12" s="1" t="s">
        <v>12</v>
      </c>
      <c r="B12" s="3">
        <f>IFERROR(VLOOKUP(A12,'Runde 1'!U:V,2,FALSE),"")</f>
        <v>387</v>
      </c>
      <c r="C12" s="3">
        <f>IFERROR(VLOOKUP($A12,'Runde 2'!$U:$V,2,FALSE),"")</f>
        <v>393</v>
      </c>
      <c r="D12" s="3">
        <f>IFERROR(VLOOKUP($A12,'Runde 3'!$U:$V,2,FALSE),"")</f>
        <v>389</v>
      </c>
      <c r="E12" s="3" t="str">
        <f>IFERROR(VLOOKUP($A12,'Runde 4'!$U:$V,2,FALSE),"")</f>
        <v/>
      </c>
      <c r="F12" s="3" t="str">
        <f>IFERROR(VLOOKUP($A12,'Runde 5'!$U:$V,2,FALSE),"")</f>
        <v/>
      </c>
      <c r="G12" s="3">
        <f>SUM(B12:F12)</f>
        <v>1169</v>
      </c>
      <c r="H12" s="72">
        <f>IFERROR(AVERAGE(B12:F12),"")</f>
        <v>389.66666666666669</v>
      </c>
      <c r="I12" s="72">
        <v>389</v>
      </c>
    </row>
    <row r="13" spans="1:9" x14ac:dyDescent="0.25">
      <c r="A13" s="1" t="s">
        <v>13</v>
      </c>
      <c r="B13" s="3">
        <f>IFERROR(VLOOKUP(A13,'Runde 1'!U:V,2,FALSE),"")</f>
        <v>373</v>
      </c>
      <c r="C13" s="3">
        <f>IFERROR(VLOOKUP($A13,'Runde 2'!$U:$V,2,FALSE),"")</f>
        <v>380</v>
      </c>
      <c r="D13" s="3">
        <f>IFERROR(VLOOKUP($A13,'Runde 3'!$U:$V,2,FALSE),"")</f>
        <v>381</v>
      </c>
      <c r="E13" s="3" t="str">
        <f>IFERROR(VLOOKUP($A13,'Runde 4'!$U:$V,2,FALSE),"")</f>
        <v/>
      </c>
      <c r="F13" s="3" t="str">
        <f>IFERROR(VLOOKUP($A13,'Runde 5'!$U:$V,2,FALSE),"")</f>
        <v/>
      </c>
      <c r="G13" s="3">
        <f>SUM(B13:F13)</f>
        <v>1134</v>
      </c>
      <c r="H13" s="72">
        <f>IFERROR(AVERAGE(B13:F13),"")</f>
        <v>378</v>
      </c>
      <c r="I13" s="72">
        <v>378.5</v>
      </c>
    </row>
    <row r="14" spans="1:9" x14ac:dyDescent="0.25">
      <c r="A14" s="1" t="s">
        <v>14</v>
      </c>
      <c r="B14" s="3" t="str">
        <f>IFERROR(VLOOKUP(A14,'Runde 1'!U:V,2,FALSE),"")</f>
        <v/>
      </c>
      <c r="C14" s="3" t="str">
        <f>IFERROR(VLOOKUP($A14,'Runde 2'!$U:$V,2,FALSE),"")</f>
        <v/>
      </c>
      <c r="D14" s="3" t="str">
        <f>IFERROR(VLOOKUP($A14,'Runde 3'!$U:$V,2,FALSE),"")</f>
        <v/>
      </c>
      <c r="E14" s="3" t="str">
        <f>IFERROR(VLOOKUP($A14,'Runde 4'!$U:$V,2,FALSE),"")</f>
        <v/>
      </c>
      <c r="F14" s="3" t="str">
        <f>IFERROR(VLOOKUP($A14,'Runde 5'!$U:$V,2,FALSE),"")</f>
        <v/>
      </c>
      <c r="G14" s="3">
        <f>SUM(B14:F14)</f>
        <v>0</v>
      </c>
      <c r="H14" s="72" t="str">
        <f>IFERROR(AVERAGE(B14:F14),"")</f>
        <v/>
      </c>
      <c r="I14" s="72">
        <v>375.25</v>
      </c>
    </row>
    <row r="15" spans="1:9" s="22" customFormat="1" x14ac:dyDescent="0.25">
      <c r="A15" s="1" t="s">
        <v>52</v>
      </c>
      <c r="B15" s="3">
        <f>IFERROR(VLOOKUP(A15,'Runde 1'!U:V,2,FALSE),"")</f>
        <v>373</v>
      </c>
      <c r="C15" s="3">
        <f>IFERROR(VLOOKUP($A15,'Runde 2'!$U:$V,2,FALSE),"")</f>
        <v>356</v>
      </c>
      <c r="D15" s="3">
        <f>IFERROR(VLOOKUP($A15,'Runde 3'!$U:$V,2,FALSE),"")</f>
        <v>367</v>
      </c>
      <c r="E15" s="3" t="str">
        <f>IFERROR(VLOOKUP($A15,'Runde 4'!$U:$V,2,FALSE),"")</f>
        <v/>
      </c>
      <c r="F15" s="3" t="str">
        <f>IFERROR(VLOOKUP($A15,'Runde 5'!$U:$V,2,FALSE),"")</f>
        <v/>
      </c>
      <c r="G15" s="3">
        <f>SUM(B15:F15)</f>
        <v>1096</v>
      </c>
      <c r="H15" s="72">
        <f>IFERROR(AVERAGE(B15:F15),"")</f>
        <v>365.33333333333331</v>
      </c>
      <c r="I15" s="72">
        <v>370</v>
      </c>
    </row>
    <row r="16" spans="1:9" s="22" customFormat="1" x14ac:dyDescent="0.25">
      <c r="A16" s="1" t="s">
        <v>49</v>
      </c>
      <c r="B16" s="3" t="str">
        <f>IFERROR(VLOOKUP(A16,'Runde 1'!U:V,2,FALSE),"")</f>
        <v/>
      </c>
      <c r="C16" s="3" t="str">
        <f>IFERROR(VLOOKUP($A16,'Runde 2'!$U:$V,2,FALSE),"")</f>
        <v/>
      </c>
      <c r="D16" s="3" t="str">
        <f>IFERROR(VLOOKUP($A16,'Runde 3'!$U:$V,2,FALSE),"")</f>
        <v/>
      </c>
      <c r="E16" s="3" t="str">
        <f>IFERROR(VLOOKUP($A16,'Runde 4'!$U:$V,2,FALSE),"")</f>
        <v/>
      </c>
      <c r="F16" s="3" t="str">
        <f>IFERROR(VLOOKUP($A16,'Runde 5'!$U:$V,2,FALSE),"")</f>
        <v/>
      </c>
      <c r="G16" s="3">
        <f t="shared" si="0"/>
        <v>0</v>
      </c>
      <c r="H16" s="72" t="str">
        <f t="shared" si="1"/>
        <v/>
      </c>
      <c r="I16" s="72"/>
    </row>
    <row r="17" spans="1:9" s="5" customFormat="1" ht="18.75" x14ac:dyDescent="0.3">
      <c r="A17" s="6" t="s">
        <v>73</v>
      </c>
      <c r="B17" s="3">
        <f>IFERROR(VLOOKUP(A17,'Runde 1'!U:V,2,FALSE),"")</f>
        <v>1083</v>
      </c>
      <c r="C17" s="3">
        <f>IFERROR(VLOOKUP($A17,'Runde 2'!$U:$V,2,FALSE),"")</f>
        <v>1095</v>
      </c>
      <c r="D17" s="3">
        <f>IFERROR(VLOOKUP($A17,'Runde 3'!$U:$V,2,FALSE),"")</f>
        <v>1105</v>
      </c>
      <c r="E17" s="3" t="str">
        <f>IFERROR(VLOOKUP($A17,'Runde 4'!$U:$V,2,FALSE),"")</f>
        <v/>
      </c>
      <c r="F17" s="3" t="str">
        <f>IFERROR(VLOOKUP($A17,'Runde 5'!$U:$V,2,FALSE),"")</f>
        <v/>
      </c>
      <c r="G17" s="3">
        <f t="shared" si="0"/>
        <v>3283</v>
      </c>
      <c r="H17" s="72">
        <f t="shared" si="1"/>
        <v>1094.3333333333333</v>
      </c>
      <c r="I17" s="72"/>
    </row>
    <row r="18" spans="1:9" x14ac:dyDescent="0.25">
      <c r="A18" s="1" t="s">
        <v>81</v>
      </c>
      <c r="B18" s="3" t="str">
        <f>IFERROR(VLOOKUP(A18,'Runde 1'!U:V,2,FALSE),"")</f>
        <v/>
      </c>
      <c r="C18" s="3">
        <f>IFERROR(VLOOKUP($A18,'Runde 2'!$U:$V,2,FALSE),"")</f>
        <v>374</v>
      </c>
      <c r="D18" s="3">
        <f>IFERROR(VLOOKUP($A18,'Runde 3'!$U:$V,2,FALSE),"")</f>
        <v>378</v>
      </c>
      <c r="E18" s="3" t="str">
        <f>IFERROR(VLOOKUP($A18,'Runde 4'!$U:$V,2,FALSE),"")</f>
        <v/>
      </c>
      <c r="F18" s="3" t="str">
        <f>IFERROR(VLOOKUP($A18,'Runde 5'!$U:$V,2,FALSE),"")</f>
        <v/>
      </c>
      <c r="G18" s="3">
        <f>SUM(B18:F18)</f>
        <v>752</v>
      </c>
      <c r="H18" s="72">
        <f>IFERROR(AVERAGE(B18:F18),"")</f>
        <v>376</v>
      </c>
      <c r="I18" s="72"/>
    </row>
    <row r="19" spans="1:9" x14ac:dyDescent="0.25">
      <c r="A19" s="1" t="s">
        <v>75</v>
      </c>
      <c r="B19" s="3">
        <f>IFERROR(VLOOKUP(A19,'Runde 1'!U:V,2,FALSE),"")</f>
        <v>373</v>
      </c>
      <c r="C19" s="3">
        <f>IFERROR(VLOOKUP($A19,'Runde 2'!$U:$V,2,FALSE),"")</f>
        <v>365</v>
      </c>
      <c r="D19" s="3">
        <f>IFERROR(VLOOKUP($A19,'Runde 3'!$U:$V,2,FALSE),"")</f>
        <v>365</v>
      </c>
      <c r="E19" s="3" t="str">
        <f>IFERROR(VLOOKUP($A19,'Runde 4'!$U:$V,2,FALSE),"")</f>
        <v/>
      </c>
      <c r="F19" s="3" t="str">
        <f>IFERROR(VLOOKUP($A19,'Runde 5'!$U:$V,2,FALSE),"")</f>
        <v/>
      </c>
      <c r="G19" s="3">
        <f>SUM(B19:F19)</f>
        <v>1103</v>
      </c>
      <c r="H19" s="72">
        <f>IFERROR(AVERAGE(B19:F19),"")</f>
        <v>367.66666666666669</v>
      </c>
      <c r="I19" s="72"/>
    </row>
    <row r="20" spans="1:9" x14ac:dyDescent="0.25">
      <c r="A20" s="1" t="s">
        <v>76</v>
      </c>
      <c r="B20" s="3">
        <f>IFERROR(VLOOKUP(A20,'Runde 1'!U:V,2,FALSE),"")</f>
        <v>367</v>
      </c>
      <c r="C20" s="3" t="str">
        <f>IFERROR(VLOOKUP($A20,'Runde 2'!$U:$V,2,FALSE),"")</f>
        <v/>
      </c>
      <c r="D20" s="3">
        <f>IFERROR(VLOOKUP($A20,'Runde 3'!$U:$V,2,FALSE),"")</f>
        <v>362</v>
      </c>
      <c r="E20" s="3" t="str">
        <f>IFERROR(VLOOKUP($A20,'Runde 4'!$U:$V,2,FALSE),"")</f>
        <v/>
      </c>
      <c r="F20" s="3" t="str">
        <f>IFERROR(VLOOKUP($A20,'Runde 5'!$U:$V,2,FALSE),"")</f>
        <v/>
      </c>
      <c r="G20" s="3">
        <f>SUM(B20:F20)</f>
        <v>729</v>
      </c>
      <c r="H20" s="72">
        <f>IFERROR(AVERAGE(B20:F20),"")</f>
        <v>364.5</v>
      </c>
      <c r="I20" s="72"/>
    </row>
    <row r="21" spans="1:9" s="22" customFormat="1" x14ac:dyDescent="0.25">
      <c r="A21" s="1" t="s">
        <v>82</v>
      </c>
      <c r="B21" s="3" t="str">
        <f>IFERROR(VLOOKUP(A21,'Runde 1'!U:V,2,FALSE),"")</f>
        <v/>
      </c>
      <c r="C21" s="3">
        <f>IFERROR(VLOOKUP($A21,'Runde 2'!$U:$V,2,FALSE),"")</f>
        <v>356</v>
      </c>
      <c r="D21" s="3" t="str">
        <f>IFERROR(VLOOKUP($A21,'Runde 3'!$U:$V,2,FALSE),"")</f>
        <v/>
      </c>
      <c r="E21" s="3" t="str">
        <f>IFERROR(VLOOKUP($A21,'Runde 4'!$U:$V,2,FALSE),"")</f>
        <v/>
      </c>
      <c r="F21" s="3" t="str">
        <f>IFERROR(VLOOKUP($A21,'Runde 5'!$U:$V,2,FALSE),"")</f>
        <v/>
      </c>
      <c r="G21" s="3">
        <f>SUM(B21:F21)</f>
        <v>356</v>
      </c>
      <c r="H21" s="72">
        <f>IFERROR(AVERAGE(B21:F21),"")</f>
        <v>356</v>
      </c>
      <c r="I21" s="72"/>
    </row>
    <row r="22" spans="1:9" s="22" customFormat="1" x14ac:dyDescent="0.25">
      <c r="A22" s="1" t="s">
        <v>77</v>
      </c>
      <c r="B22" s="3">
        <f>IFERROR(VLOOKUP(A22,'Runde 1'!U:V,2,FALSE),"")</f>
        <v>343</v>
      </c>
      <c r="C22" s="3" t="str">
        <f>IFERROR(VLOOKUP($A22,'Runde 2'!$U:$V,2,FALSE),"")</f>
        <v/>
      </c>
      <c r="D22" s="3" t="str">
        <f>IFERROR(VLOOKUP($A22,'Runde 3'!$U:$V,2,FALSE),"")</f>
        <v/>
      </c>
      <c r="E22" s="3" t="str">
        <f>IFERROR(VLOOKUP($A22,'Runde 4'!$U:$V,2,FALSE),"")</f>
        <v/>
      </c>
      <c r="F22" s="3" t="str">
        <f>IFERROR(VLOOKUP($A22,'Runde 5'!$U:$V,2,FALSE),"")</f>
        <v/>
      </c>
      <c r="G22" s="3">
        <f>SUM(B22:F22)</f>
        <v>343</v>
      </c>
      <c r="H22" s="72">
        <f>IFERROR(AVERAGE(B22:F22),"")</f>
        <v>343</v>
      </c>
      <c r="I22" s="72"/>
    </row>
    <row r="23" spans="1:9" s="22" customFormat="1" x14ac:dyDescent="0.25">
      <c r="A23" s="1" t="s">
        <v>49</v>
      </c>
      <c r="B23" s="3" t="str">
        <f>IFERROR(VLOOKUP(A23,'Runde 1'!U:V,2,FALSE),"")</f>
        <v/>
      </c>
      <c r="C23" s="3" t="str">
        <f>IFERROR(VLOOKUP($A23,'Runde 2'!$U:$V,2,FALSE),"")</f>
        <v/>
      </c>
      <c r="D23" s="3" t="str">
        <f>IFERROR(VLOOKUP($A23,'Runde 3'!$U:$V,2,FALSE),"")</f>
        <v/>
      </c>
      <c r="E23" s="3" t="str">
        <f>IFERROR(VLOOKUP($A23,'Runde 4'!$U:$V,2,FALSE),"")</f>
        <v/>
      </c>
      <c r="F23" s="3" t="str">
        <f>IFERROR(VLOOKUP($A23,'Runde 5'!$U:$V,2,FALSE),"")</f>
        <v/>
      </c>
      <c r="G23" s="3">
        <f t="shared" ref="G23" si="2">SUM(B23:F23)</f>
        <v>0</v>
      </c>
      <c r="H23" s="72" t="str">
        <f t="shared" ref="H23" si="3">IFERROR(AVERAGE(B23:F23),"")</f>
        <v/>
      </c>
      <c r="I23" s="72"/>
    </row>
    <row r="24" spans="1:9" s="5" customFormat="1" ht="18.75" x14ac:dyDescent="0.3">
      <c r="A24" s="6" t="s">
        <v>51</v>
      </c>
      <c r="B24" s="3">
        <f>IFERROR(VLOOKUP(A24,'Runde 1'!U:V,2,FALSE),"")</f>
        <v>1091</v>
      </c>
      <c r="C24" s="3">
        <f>IFERROR(VLOOKUP($A24,'Runde 2'!$U:$V,2,FALSE),"")</f>
        <v>1122</v>
      </c>
      <c r="D24" s="3">
        <f>IFERROR(VLOOKUP($A24,'Runde 3'!$U:$V,2,FALSE),"")</f>
        <v>1092</v>
      </c>
      <c r="E24" s="3" t="str">
        <f>IFERROR(VLOOKUP($A24,'Runde 4'!$U:$V,2,FALSE),"")</f>
        <v/>
      </c>
      <c r="F24" s="3" t="str">
        <f>IFERROR(VLOOKUP($A24,'Runde 5'!$U:$V,2,FALSE),"")</f>
        <v/>
      </c>
      <c r="G24" s="3">
        <f t="shared" si="0"/>
        <v>3305</v>
      </c>
      <c r="H24" s="72">
        <f t="shared" si="1"/>
        <v>1101.6666666666667</v>
      </c>
      <c r="I24" s="72"/>
    </row>
    <row r="25" spans="1:9" x14ac:dyDescent="0.25">
      <c r="A25" s="1" t="s">
        <v>74</v>
      </c>
      <c r="B25" s="3">
        <f>IFERROR(VLOOKUP(A25,'Runde 1'!U:V,2,FALSE),"")</f>
        <v>377</v>
      </c>
      <c r="C25" s="3">
        <f>IFERROR(VLOOKUP($A25,'Runde 2'!$U:$V,2,FALSE),"")</f>
        <v>374</v>
      </c>
      <c r="D25" s="3" t="str">
        <f>IFERROR(VLOOKUP($A25,'Runde 3'!$U:$V,2,FALSE),"")</f>
        <v/>
      </c>
      <c r="E25" s="3" t="str">
        <f>IFERROR(VLOOKUP($A25,'Runde 4'!$U:$V,2,FALSE),"")</f>
        <v/>
      </c>
      <c r="F25" s="3" t="str">
        <f>IFERROR(VLOOKUP($A25,'Runde 5'!$U:$V,2,FALSE),"")</f>
        <v/>
      </c>
      <c r="G25" s="3">
        <f>SUM(B25:F25)</f>
        <v>751</v>
      </c>
      <c r="H25" s="72">
        <f>IFERROR(AVERAGE(B25:F25),"")</f>
        <v>375.5</v>
      </c>
      <c r="I25" s="72"/>
    </row>
    <row r="26" spans="1:9" x14ac:dyDescent="0.25">
      <c r="A26" s="1" t="s">
        <v>24</v>
      </c>
      <c r="B26" s="3" t="str">
        <f>IFERROR(VLOOKUP(A26,'Runde 1'!U:V,2,FALSE),"")</f>
        <v/>
      </c>
      <c r="C26" s="3">
        <f>IFERROR(VLOOKUP($A26,'Runde 2'!$U:$V,2,FALSE),"")</f>
        <v>372</v>
      </c>
      <c r="D26" s="3">
        <f>IFERROR(VLOOKUP($A26,'Runde 3'!$U:$V,2,FALSE),"")</f>
        <v>366</v>
      </c>
      <c r="E26" s="3" t="str">
        <f>IFERROR(VLOOKUP($A26,'Runde 4'!$U:$V,2,FALSE),"")</f>
        <v/>
      </c>
      <c r="F26" s="3" t="str">
        <f>IFERROR(VLOOKUP($A26,'Runde 5'!$U:$V,2,FALSE),"")</f>
        <v/>
      </c>
      <c r="G26" s="3">
        <f>SUM(B26:F26)</f>
        <v>738</v>
      </c>
      <c r="H26" s="72">
        <f>IFERROR(AVERAGE(B26:F26),"")</f>
        <v>369</v>
      </c>
      <c r="I26" s="72">
        <v>361.5</v>
      </c>
    </row>
    <row r="27" spans="1:9" x14ac:dyDescent="0.25">
      <c r="A27" s="1" t="s">
        <v>23</v>
      </c>
      <c r="B27" s="3">
        <f>IFERROR(VLOOKUP(A27,'Runde 1'!U:V,2,FALSE),"")</f>
        <v>362</v>
      </c>
      <c r="C27" s="3">
        <f>IFERROR(VLOOKUP($A27,'Runde 2'!$U:$V,2,FALSE),"")</f>
        <v>376</v>
      </c>
      <c r="D27" s="3">
        <f>IFERROR(VLOOKUP($A27,'Runde 3'!$U:$V,2,FALSE),"")</f>
        <v>363</v>
      </c>
      <c r="E27" s="3" t="str">
        <f>IFERROR(VLOOKUP($A27,'Runde 4'!$U:$V,2,FALSE),"")</f>
        <v/>
      </c>
      <c r="F27" s="3" t="str">
        <f>IFERROR(VLOOKUP($A27,'Runde 5'!$U:$V,2,FALSE),"")</f>
        <v/>
      </c>
      <c r="G27" s="3">
        <f>SUM(B27:F27)</f>
        <v>1101</v>
      </c>
      <c r="H27" s="72">
        <f>IFERROR(AVERAGE(B27:F27),"")</f>
        <v>367</v>
      </c>
      <c r="I27" s="72"/>
    </row>
    <row r="28" spans="1:9" s="22" customFormat="1" x14ac:dyDescent="0.25">
      <c r="A28" s="1" t="s">
        <v>83</v>
      </c>
      <c r="B28" s="3" t="str">
        <f>IFERROR(VLOOKUP(A28,'Runde 1'!U:V,2,FALSE),"")</f>
        <v/>
      </c>
      <c r="C28" s="3" t="str">
        <f>IFERROR(VLOOKUP($A28,'Runde 2'!$U:$V,2,FALSE),"")</f>
        <v/>
      </c>
      <c r="D28" s="3">
        <f>IFERROR(VLOOKUP($A28,'Runde 3'!$U:$V,2,FALSE),"")</f>
        <v>363</v>
      </c>
      <c r="E28" s="3" t="str">
        <f>IFERROR(VLOOKUP($A28,'Runde 4'!$U:$V,2,FALSE),"")</f>
        <v/>
      </c>
      <c r="F28" s="3" t="str">
        <f>IFERROR(VLOOKUP($A28,'Runde 5'!$U:$V,2,FALSE),"")</f>
        <v/>
      </c>
      <c r="G28" s="3">
        <f>SUM(B28:F28)</f>
        <v>363</v>
      </c>
      <c r="H28" s="72">
        <f>IFERROR(AVERAGE(B28:F28),"")</f>
        <v>363</v>
      </c>
      <c r="I28" s="72"/>
    </row>
    <row r="29" spans="1:9" s="22" customFormat="1" x14ac:dyDescent="0.25">
      <c r="A29" s="1" t="s">
        <v>25</v>
      </c>
      <c r="B29" s="3">
        <f>IFERROR(VLOOKUP(A29,'Runde 1'!U:V,2,FALSE),"")</f>
        <v>352</v>
      </c>
      <c r="C29" s="3" t="str">
        <f>IFERROR(VLOOKUP($A29,'Runde 2'!$U:$V,2,FALSE),"")</f>
        <v/>
      </c>
      <c r="D29" s="3" t="str">
        <f>IFERROR(VLOOKUP($A29,'Runde 3'!$U:$V,2,FALSE),"")</f>
        <v/>
      </c>
      <c r="E29" s="3" t="str">
        <f>IFERROR(VLOOKUP($A29,'Runde 4'!$U:$V,2,FALSE),"")</f>
        <v/>
      </c>
      <c r="F29" s="3" t="str">
        <f>IFERROR(VLOOKUP($A29,'Runde 5'!$U:$V,2,FALSE),"")</f>
        <v/>
      </c>
      <c r="G29" s="3">
        <f>SUM(B29:F29)</f>
        <v>352</v>
      </c>
      <c r="H29" s="72">
        <f>IFERROR(AVERAGE(B29:F29),"")</f>
        <v>352</v>
      </c>
      <c r="I29" s="72"/>
    </row>
    <row r="30" spans="1:9" s="22" customFormat="1" x14ac:dyDescent="0.25">
      <c r="A30" s="1" t="s">
        <v>49</v>
      </c>
      <c r="B30" s="3" t="str">
        <f>IFERROR(VLOOKUP(A30,'Runde 1'!U:V,2,FALSE),"")</f>
        <v/>
      </c>
      <c r="C30" s="3" t="str">
        <f>IFERROR(VLOOKUP($A30,'Runde 2'!$U:$V,2,FALSE),"")</f>
        <v/>
      </c>
      <c r="D30" s="3" t="str">
        <f>IFERROR(VLOOKUP($A30,'Runde 3'!$U:$V,2,FALSE),"")</f>
        <v/>
      </c>
      <c r="E30" s="3" t="str">
        <f>IFERROR(VLOOKUP($A30,'Runde 4'!$U:$V,2,FALSE),"")</f>
        <v/>
      </c>
      <c r="F30" s="3" t="str">
        <f>IFERROR(VLOOKUP($A30,'Runde 5'!$U:$V,2,FALSE),"")</f>
        <v/>
      </c>
      <c r="G30" s="3">
        <f t="shared" si="0"/>
        <v>0</v>
      </c>
      <c r="H30" s="72" t="str">
        <f t="shared" si="1"/>
        <v/>
      </c>
      <c r="I30" s="72"/>
    </row>
    <row r="31" spans="1:9" s="5" customFormat="1" ht="18.75" x14ac:dyDescent="0.3">
      <c r="A31" s="6" t="s">
        <v>16</v>
      </c>
      <c r="B31" s="3">
        <f>IFERROR(VLOOKUP(A31,'Runde 1'!U:V,2,FALSE),"")</f>
        <v>1146</v>
      </c>
      <c r="C31" s="3">
        <f>IFERROR(VLOOKUP($A31,'Runde 2'!$U:$V,2,FALSE),"")</f>
        <v>1146</v>
      </c>
      <c r="D31" s="3">
        <f>IFERROR(VLOOKUP($A31,'Runde 3'!$U:$V,2,FALSE),"")</f>
        <v>1144</v>
      </c>
      <c r="E31" s="3" t="str">
        <f>IFERROR(VLOOKUP($A31,'Runde 4'!$U:$V,2,FALSE),"")</f>
        <v/>
      </c>
      <c r="F31" s="3" t="str">
        <f>IFERROR(VLOOKUP($A31,'Runde 5'!$U:$V,2,FALSE),"")</f>
        <v/>
      </c>
      <c r="G31" s="3">
        <f t="shared" si="0"/>
        <v>3436</v>
      </c>
      <c r="H31" s="72">
        <f t="shared" si="1"/>
        <v>1145.3333333333333</v>
      </c>
      <c r="I31" s="72"/>
    </row>
    <row r="32" spans="1:9" x14ac:dyDescent="0.25">
      <c r="A32" s="1" t="s">
        <v>19</v>
      </c>
      <c r="B32" s="3" t="str">
        <f>IFERROR(VLOOKUP(A32,'Runde 1'!U:V,2,FALSE),"")</f>
        <v/>
      </c>
      <c r="C32" s="3" t="str">
        <f>IFERROR(VLOOKUP($A32,'Runde 2'!$U:$V,2,FALSE),"")</f>
        <v/>
      </c>
      <c r="D32" s="3">
        <f>IFERROR(VLOOKUP($A32,'Runde 3'!$U:$V,2,FALSE),"")</f>
        <v>389</v>
      </c>
      <c r="E32" s="3" t="str">
        <f>IFERROR(VLOOKUP($A32,'Runde 4'!$U:$V,2,FALSE),"")</f>
        <v/>
      </c>
      <c r="F32" s="3" t="str">
        <f>IFERROR(VLOOKUP($A32,'Runde 5'!$U:$V,2,FALSE),"")</f>
        <v/>
      </c>
      <c r="G32" s="3">
        <f>SUM(B32:F32)</f>
        <v>389</v>
      </c>
      <c r="H32" s="72">
        <f>IFERROR(AVERAGE(B32:F32),"")</f>
        <v>389</v>
      </c>
      <c r="I32" s="72">
        <v>389.25</v>
      </c>
    </row>
    <row r="33" spans="1:9" x14ac:dyDescent="0.25">
      <c r="A33" s="1" t="s">
        <v>80</v>
      </c>
      <c r="B33" s="3">
        <f>IFERROR(VLOOKUP(A33,'Runde 1'!U:V,2,FALSE),"")</f>
        <v>385</v>
      </c>
      <c r="C33" s="3">
        <f>IFERROR(VLOOKUP($A33,'Runde 2'!$U:$V,2,FALSE),"")</f>
        <v>389</v>
      </c>
      <c r="D33" s="3" t="str">
        <f>IFERROR(VLOOKUP($A33,'Runde 3'!$U:$V,2,FALSE),"")</f>
        <v/>
      </c>
      <c r="E33" s="3" t="str">
        <f>IFERROR(VLOOKUP($A33,'Runde 4'!$U:$V,2,FALSE),"")</f>
        <v/>
      </c>
      <c r="F33" s="3" t="str">
        <f>IFERROR(VLOOKUP($A33,'Runde 5'!$U:$V,2,FALSE),"")</f>
        <v/>
      </c>
      <c r="G33" s="3">
        <f>SUM(B33:F33)</f>
        <v>774</v>
      </c>
      <c r="H33" s="72">
        <f>IFERROR(AVERAGE(B33:F33),"")</f>
        <v>387</v>
      </c>
      <c r="I33" s="72">
        <v>378</v>
      </c>
    </row>
    <row r="34" spans="1:9" x14ac:dyDescent="0.25">
      <c r="A34" s="1" t="s">
        <v>18</v>
      </c>
      <c r="B34" s="3">
        <f>IFERROR(VLOOKUP(A34,'Runde 1'!U:V,2,FALSE),"")</f>
        <v>383</v>
      </c>
      <c r="C34" s="3">
        <f>IFERROR(VLOOKUP($A34,'Runde 2'!$U:$V,2,FALSE),"")</f>
        <v>384</v>
      </c>
      <c r="D34" s="3">
        <f>IFERROR(VLOOKUP($A34,'Runde 3'!$U:$V,2,FALSE),"")</f>
        <v>381</v>
      </c>
      <c r="E34" s="3" t="str">
        <f>IFERROR(VLOOKUP($A34,'Runde 4'!$U:$V,2,FALSE),"")</f>
        <v/>
      </c>
      <c r="F34" s="3" t="str">
        <f>IFERROR(VLOOKUP($A34,'Runde 5'!$U:$V,2,FALSE),"")</f>
        <v/>
      </c>
      <c r="G34" s="3">
        <f>SUM(B34:F34)</f>
        <v>1148</v>
      </c>
      <c r="H34" s="72">
        <f>IFERROR(AVERAGE(B34:F34),"")</f>
        <v>382.66666666666669</v>
      </c>
      <c r="I34" s="72">
        <v>383.2</v>
      </c>
    </row>
    <row r="35" spans="1:9" s="22" customFormat="1" x14ac:dyDescent="0.25">
      <c r="A35" s="1" t="s">
        <v>79</v>
      </c>
      <c r="B35" s="3">
        <f>IFERROR(VLOOKUP(A35,'Runde 1'!U:V,2,FALSE),"")</f>
        <v>378</v>
      </c>
      <c r="C35" s="3">
        <f>IFERROR(VLOOKUP($A35,'Runde 2'!$U:$V,2,FALSE),"")</f>
        <v>373</v>
      </c>
      <c r="D35" s="3">
        <f>IFERROR(VLOOKUP($A35,'Runde 3'!$U:$V,2,FALSE),"")</f>
        <v>374</v>
      </c>
      <c r="E35" s="3" t="str">
        <f>IFERROR(VLOOKUP($A35,'Runde 4'!$U:$V,2,FALSE),"")</f>
        <v/>
      </c>
      <c r="F35" s="3" t="str">
        <f>IFERROR(VLOOKUP($A35,'Runde 5'!$U:$V,2,FALSE),"")</f>
        <v/>
      </c>
      <c r="G35" s="3">
        <f>SUM(B35:F35)</f>
        <v>1125</v>
      </c>
      <c r="H35" s="72">
        <f>IFERROR(AVERAGE(B35:F35),"")</f>
        <v>375</v>
      </c>
      <c r="I35" s="72">
        <v>372</v>
      </c>
    </row>
    <row r="36" spans="1:9" s="22" customFormat="1" x14ac:dyDescent="0.25">
      <c r="A36" s="1" t="s">
        <v>49</v>
      </c>
      <c r="B36" s="3" t="str">
        <f>IFERROR(VLOOKUP(A36,'Runde 1'!U:V,2,FALSE),"")</f>
        <v/>
      </c>
      <c r="C36" s="3" t="str">
        <f>IFERROR(VLOOKUP($A36,'Runde 2'!$U:$V,2,FALSE),"")</f>
        <v/>
      </c>
      <c r="D36" s="3" t="str">
        <f>IFERROR(VLOOKUP($A36,'Runde 3'!$U:$V,2,FALSE),"")</f>
        <v/>
      </c>
      <c r="E36" s="3" t="str">
        <f>IFERROR(VLOOKUP($A36,'Runde 4'!$U:$V,2,FALSE),"")</f>
        <v/>
      </c>
      <c r="F36" s="3" t="str">
        <f>IFERROR(VLOOKUP($A36,'Runde 5'!$U:$V,2,FALSE),"")</f>
        <v/>
      </c>
      <c r="G36" s="3">
        <f t="shared" si="0"/>
        <v>0</v>
      </c>
      <c r="H36" s="72" t="str">
        <f t="shared" si="1"/>
        <v/>
      </c>
      <c r="I36" s="72"/>
    </row>
    <row r="37" spans="1:9" s="5" customFormat="1" ht="18.75" x14ac:dyDescent="0.3">
      <c r="A37" s="6" t="s">
        <v>50</v>
      </c>
      <c r="B37" s="3">
        <f>IFERROR(VLOOKUP(A37,'Runde 1'!U:V,2,FALSE),"")</f>
        <v>1149</v>
      </c>
      <c r="C37" s="3">
        <f>IFERROR(VLOOKUP($A37,'Runde 2'!$U:$V,2,FALSE),"")</f>
        <v>1145</v>
      </c>
      <c r="D37" s="3">
        <f>IFERROR(VLOOKUP($A37,'Runde 3'!$U:$V,2,FALSE),"")</f>
        <v>766</v>
      </c>
      <c r="E37" s="3" t="str">
        <f>IFERROR(VLOOKUP($A37,'Runde 4'!$U:$V,2,FALSE),"")</f>
        <v/>
      </c>
      <c r="F37" s="3" t="str">
        <f>IFERROR(VLOOKUP($A37,'Runde 5'!$U:$V,2,FALSE),"")</f>
        <v/>
      </c>
      <c r="G37" s="3">
        <f t="shared" si="0"/>
        <v>3060</v>
      </c>
      <c r="H37" s="72">
        <f t="shared" si="1"/>
        <v>1020</v>
      </c>
      <c r="I37" s="72"/>
    </row>
    <row r="38" spans="1:9" x14ac:dyDescent="0.25">
      <c r="A38" s="1" t="s">
        <v>20</v>
      </c>
      <c r="B38" s="3">
        <f>IFERROR(VLOOKUP(A38,'Runde 1'!U:V,2,FALSE),"")</f>
        <v>383</v>
      </c>
      <c r="C38" s="3">
        <f>IFERROR(VLOOKUP($A38,'Runde 2'!$U:$V,2,FALSE),"")</f>
        <v>391</v>
      </c>
      <c r="D38" s="3">
        <f>IFERROR(VLOOKUP($A38,'Runde 3'!$U:$V,2,FALSE),"")</f>
        <v>388</v>
      </c>
      <c r="E38" s="3" t="str">
        <f>IFERROR(VLOOKUP($A38,'Runde 4'!$U:$V,2,FALSE),"")</f>
        <v/>
      </c>
      <c r="F38" s="3" t="str">
        <f>IFERROR(VLOOKUP($A38,'Runde 5'!$U:$V,2,FALSE),"")</f>
        <v/>
      </c>
      <c r="G38" s="3">
        <f>SUM(B38:F38)</f>
        <v>1162</v>
      </c>
      <c r="H38" s="72">
        <f>IFERROR(AVERAGE(B38:F38),"")</f>
        <v>387.33333333333331</v>
      </c>
      <c r="I38" s="72"/>
    </row>
    <row r="39" spans="1:9" x14ac:dyDescent="0.25">
      <c r="A39" s="1" t="s">
        <v>22</v>
      </c>
      <c r="B39" s="3">
        <f>IFERROR(VLOOKUP(A39,'Runde 1'!U:V,2,FALSE),"")</f>
        <v>382</v>
      </c>
      <c r="C39" s="3">
        <f>IFERROR(VLOOKUP($A39,'Runde 2'!$U:$V,2,FALSE),"")</f>
        <v>379</v>
      </c>
      <c r="D39" s="3" t="str">
        <f>IFERROR(VLOOKUP($A39,'Runde 3'!$U:$V,2,FALSE),"")</f>
        <v/>
      </c>
      <c r="E39" s="3" t="str">
        <f>IFERROR(VLOOKUP($A39,'Runde 4'!$U:$V,2,FALSE),"")</f>
        <v/>
      </c>
      <c r="F39" s="3" t="str">
        <f>IFERROR(VLOOKUP($A39,'Runde 5'!$U:$V,2,FALSE),"")</f>
        <v/>
      </c>
      <c r="G39" s="3">
        <f>SUM(B39:F39)</f>
        <v>761</v>
      </c>
      <c r="H39" s="72">
        <f>IFERROR(AVERAGE(B39:F39),"")</f>
        <v>380.5</v>
      </c>
      <c r="I39" s="72"/>
    </row>
    <row r="40" spans="1:9" x14ac:dyDescent="0.25">
      <c r="A40" s="1" t="s">
        <v>54</v>
      </c>
      <c r="B40" s="3">
        <f>IFERROR(VLOOKUP(A40,'Runde 1'!U:V,2,FALSE),"")</f>
        <v>384</v>
      </c>
      <c r="C40" s="3">
        <f>IFERROR(VLOOKUP($A40,'Runde 2'!$U:$V,2,FALSE),"")</f>
        <v>375</v>
      </c>
      <c r="D40" s="3">
        <f>IFERROR(VLOOKUP($A40,'Runde 3'!$U:$V,2,FALSE),"")</f>
        <v>378</v>
      </c>
      <c r="E40" s="3" t="str">
        <f>IFERROR(VLOOKUP($A40,'Runde 4'!$U:$V,2,FALSE),"")</f>
        <v/>
      </c>
      <c r="F40" s="3" t="str">
        <f>IFERROR(VLOOKUP($A40,'Runde 5'!$U:$V,2,FALSE),"")</f>
        <v/>
      </c>
      <c r="G40" s="3">
        <f>SUM(B40:F40)</f>
        <v>1137</v>
      </c>
      <c r="H40" s="72">
        <f>IFERROR(AVERAGE(B40:F40),"")</f>
        <v>379</v>
      </c>
      <c r="I40" s="72"/>
    </row>
    <row r="41" spans="1:9" x14ac:dyDescent="0.25">
      <c r="A41" s="1" t="s">
        <v>21</v>
      </c>
      <c r="B41" s="3" t="str">
        <f>IFERROR(VLOOKUP(A41,'Runde 1'!U:V,2,FALSE),"")</f>
        <v/>
      </c>
      <c r="C41" s="3" t="str">
        <f>IFERROR(VLOOKUP($A41,'Runde 2'!$U:$V,2,FALSE),"")</f>
        <v/>
      </c>
      <c r="D41" s="3" t="str">
        <f>IFERROR(VLOOKUP($A41,'Runde 3'!$U:$V,2,FALSE),"")</f>
        <v/>
      </c>
      <c r="E41" s="3" t="str">
        <f>IFERROR(VLOOKUP($A41,'Runde 4'!$U:$V,2,FALSE),"")</f>
        <v/>
      </c>
      <c r="F41" s="3" t="str">
        <f>IFERROR(VLOOKUP($A41,'Runde 5'!$U:$V,2,FALSE),"")</f>
        <v/>
      </c>
      <c r="G41" s="3">
        <f>SUM(B41:F41)</f>
        <v>0</v>
      </c>
      <c r="H41" s="72" t="str">
        <f>IFERROR(AVERAGE(B41:F41),"")</f>
        <v/>
      </c>
      <c r="I41" s="72">
        <v>376.8</v>
      </c>
    </row>
    <row r="42" spans="1:9" x14ac:dyDescent="0.25">
      <c r="A42" s="1" t="s">
        <v>49</v>
      </c>
      <c r="B42" s="3" t="str">
        <f>IFERROR(VLOOKUP(A42,'Runde 1'!U:V,2,FALSE),"")</f>
        <v/>
      </c>
      <c r="C42" s="3" t="str">
        <f>IFERROR(VLOOKUP($A42,'Runde 2'!$U:$V,2,FALSE),"")</f>
        <v/>
      </c>
      <c r="D42" s="3" t="str">
        <f>IFERROR(VLOOKUP($A42,'Runde 3'!$U:$V,2,FALSE),"")</f>
        <v/>
      </c>
      <c r="E42" s="3" t="str">
        <f>IFERROR(VLOOKUP($A42,'Runde 4'!$U:$V,2,FALSE),"")</f>
        <v/>
      </c>
      <c r="F42" s="3" t="str">
        <f>IFERROR(VLOOKUP($A42,'Runde 5'!$U:$V,2,FALSE),"")</f>
        <v/>
      </c>
      <c r="G42" s="3">
        <f t="shared" si="0"/>
        <v>0</v>
      </c>
      <c r="H42" s="72" t="str">
        <f t="shared" si="1"/>
        <v/>
      </c>
      <c r="I42" s="72"/>
    </row>
  </sheetData>
  <sortState ref="A25:H29">
    <sortCondition descending="1" ref="H25:H29"/>
  </sortState>
  <mergeCells count="1">
    <mergeCell ref="A1:H2"/>
  </mergeCells>
  <pageMargins left="0.7" right="0.7" top="0.78740157499999996" bottom="0.78740157499999996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69"/>
  <sheetViews>
    <sheetView topLeftCell="A22" workbookViewId="0">
      <selection activeCell="G52" sqref="G52"/>
    </sheetView>
  </sheetViews>
  <sheetFormatPr baseColWidth="10" defaultRowHeight="15" x14ac:dyDescent="0.25"/>
  <cols>
    <col min="2" max="2" width="25.7109375" customWidth="1"/>
    <col min="3" max="15" width="6.7109375" customWidth="1"/>
    <col min="16" max="16" width="25.7109375" customWidth="1"/>
    <col min="21" max="21" width="19" bestFit="1" customWidth="1"/>
  </cols>
  <sheetData>
    <row r="1" spans="1:17" ht="30" x14ac:dyDescent="0.25">
      <c r="A1" s="161" t="s">
        <v>5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2">
        <v>44863</v>
      </c>
      <c r="O1" s="163"/>
      <c r="P1" s="163"/>
      <c r="Q1" s="163"/>
    </row>
    <row r="2" spans="1:17" x14ac:dyDescent="0.25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spans="1:17" x14ac:dyDescent="0.25">
      <c r="A3" s="22"/>
      <c r="B3" s="22"/>
      <c r="C3" s="97" t="s">
        <v>28</v>
      </c>
      <c r="D3" s="164"/>
      <c r="E3" s="164"/>
      <c r="F3" s="164"/>
      <c r="G3" s="164"/>
      <c r="H3" s="164"/>
      <c r="I3" s="164"/>
      <c r="J3" s="164"/>
      <c r="K3" s="164"/>
      <c r="L3" s="164"/>
      <c r="M3" s="164"/>
      <c r="N3" s="164"/>
      <c r="O3" s="164"/>
      <c r="P3" s="22"/>
      <c r="Q3" s="22"/>
    </row>
    <row r="4" spans="1:17" x14ac:dyDescent="0.25">
      <c r="A4" s="22"/>
      <c r="B4" s="22"/>
      <c r="C4" s="98" t="s">
        <v>69</v>
      </c>
      <c r="D4" s="98"/>
      <c r="E4" s="98"/>
      <c r="F4" s="98"/>
      <c r="G4" s="98"/>
      <c r="H4" s="98"/>
      <c r="I4" s="98"/>
      <c r="J4" s="98"/>
      <c r="K4" s="98"/>
      <c r="L4" s="98"/>
      <c r="M4" s="98"/>
      <c r="N4" s="98"/>
      <c r="O4" s="98"/>
      <c r="P4" s="22"/>
      <c r="Q4" s="22"/>
    </row>
    <row r="5" spans="1:17" x14ac:dyDescent="0.25">
      <c r="A5" s="22"/>
      <c r="B5" s="22"/>
      <c r="C5" s="97" t="s">
        <v>29</v>
      </c>
      <c r="D5" s="164"/>
      <c r="E5" s="164"/>
      <c r="F5" s="164"/>
      <c r="G5" s="164"/>
      <c r="H5" s="164"/>
      <c r="I5" s="164"/>
      <c r="J5" s="164"/>
      <c r="K5" s="164"/>
      <c r="L5" s="164"/>
      <c r="M5" s="164"/>
      <c r="N5" s="164"/>
      <c r="O5" s="164"/>
      <c r="P5" s="22"/>
      <c r="Q5" s="22"/>
    </row>
    <row r="6" spans="1:17" x14ac:dyDescent="0.25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</row>
    <row r="7" spans="1:17" x14ac:dyDescent="0.25">
      <c r="A7" s="149" t="s">
        <v>70</v>
      </c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149"/>
      <c r="M7" s="149"/>
      <c r="N7" s="149"/>
      <c r="O7" s="149"/>
      <c r="P7" s="149"/>
      <c r="Q7" s="149"/>
    </row>
    <row r="8" spans="1:17" x14ac:dyDescent="0.25">
      <c r="A8" s="22"/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</row>
    <row r="9" spans="1:17" ht="15.75" thickBot="1" x14ac:dyDescent="0.3">
      <c r="A9" s="180" t="s">
        <v>2</v>
      </c>
      <c r="B9" s="181"/>
      <c r="C9" s="181"/>
      <c r="D9" s="181"/>
      <c r="E9" s="181"/>
      <c r="F9" s="182"/>
      <c r="G9" s="23">
        <v>0</v>
      </c>
      <c r="H9" s="153" t="s">
        <v>27</v>
      </c>
      <c r="I9" s="153"/>
      <c r="J9" s="153"/>
      <c r="K9" s="23">
        <v>3</v>
      </c>
      <c r="L9" s="180" t="s">
        <v>50</v>
      </c>
      <c r="M9" s="181"/>
      <c r="N9" s="181"/>
      <c r="O9" s="181"/>
      <c r="P9" s="181"/>
      <c r="Q9" s="182"/>
    </row>
    <row r="10" spans="1:17" ht="15.75" thickBot="1" x14ac:dyDescent="0.3">
      <c r="A10" s="24" t="s">
        <v>30</v>
      </c>
      <c r="B10" s="25" t="s">
        <v>31</v>
      </c>
      <c r="C10" s="26" t="s">
        <v>32</v>
      </c>
      <c r="D10" s="26" t="s">
        <v>33</v>
      </c>
      <c r="E10" s="26" t="s">
        <v>34</v>
      </c>
      <c r="F10" s="26" t="s">
        <v>35</v>
      </c>
      <c r="G10" s="25" t="s">
        <v>36</v>
      </c>
      <c r="H10" s="27"/>
      <c r="I10" s="27"/>
      <c r="J10" s="27"/>
      <c r="K10" s="28"/>
      <c r="L10" s="26" t="s">
        <v>35</v>
      </c>
      <c r="M10" s="26" t="s">
        <v>34</v>
      </c>
      <c r="N10" s="26" t="s">
        <v>33</v>
      </c>
      <c r="O10" s="26" t="s">
        <v>32</v>
      </c>
      <c r="P10" s="28" t="s">
        <v>31</v>
      </c>
      <c r="Q10" s="29" t="s">
        <v>30</v>
      </c>
    </row>
    <row r="11" spans="1:17" x14ac:dyDescent="0.25">
      <c r="A11" s="148">
        <v>1</v>
      </c>
      <c r="B11" s="136" t="s">
        <v>4</v>
      </c>
      <c r="C11" s="54">
        <v>95</v>
      </c>
      <c r="D11" s="54">
        <v>96</v>
      </c>
      <c r="E11" s="54">
        <v>92</v>
      </c>
      <c r="F11" s="54">
        <v>97</v>
      </c>
      <c r="G11" s="55">
        <f>SUM(C11:F11)</f>
        <v>380</v>
      </c>
      <c r="H11" s="56">
        <f>SUM(C12:F12)</f>
        <v>4</v>
      </c>
      <c r="I11" s="57" t="s">
        <v>37</v>
      </c>
      <c r="J11" s="58">
        <f>SUM(L12:O12)</f>
        <v>4</v>
      </c>
      <c r="K11" s="55">
        <f>SUM(L11:O11)</f>
        <v>383</v>
      </c>
      <c r="L11" s="54">
        <v>97</v>
      </c>
      <c r="M11" s="54">
        <v>98</v>
      </c>
      <c r="N11" s="54">
        <v>96</v>
      </c>
      <c r="O11" s="54">
        <v>92</v>
      </c>
      <c r="P11" s="157" t="s">
        <v>20</v>
      </c>
      <c r="Q11" s="148">
        <v>2</v>
      </c>
    </row>
    <row r="12" spans="1:17" x14ac:dyDescent="0.25">
      <c r="A12" s="135"/>
      <c r="B12" s="137"/>
      <c r="C12" s="59">
        <f>IF(C11&lt;O11,0,IF(C11=O11,1,2))</f>
        <v>2</v>
      </c>
      <c r="D12" s="59">
        <f>IF(D11&lt;N11,0,IF(D11=N11,1,2))</f>
        <v>1</v>
      </c>
      <c r="E12" s="59">
        <f>IF(E11&lt;M11,0,IF(E11=M11,1,2))</f>
        <v>0</v>
      </c>
      <c r="F12" s="59">
        <f>IF(F11&lt;L11,0,IF(F11=L11,1,2))</f>
        <v>1</v>
      </c>
      <c r="G12" s="60"/>
      <c r="H12" s="61"/>
      <c r="I12" s="62"/>
      <c r="J12" s="63"/>
      <c r="K12" s="60"/>
      <c r="L12" s="59">
        <f>IF(L11&lt;F11,0,IF(L11=F11,1,2))</f>
        <v>1</v>
      </c>
      <c r="M12" s="59">
        <f>IF(M11&lt;E11,0,IF(M11=E11,1,2))</f>
        <v>2</v>
      </c>
      <c r="N12" s="59">
        <f>IF(N11&lt;D11,0,IF(N11=D11,1,2))</f>
        <v>1</v>
      </c>
      <c r="O12" s="59">
        <f>IF(O11&lt;C11,0,IF(O11=C11,1,2))</f>
        <v>0</v>
      </c>
      <c r="P12" s="158"/>
      <c r="Q12" s="135"/>
    </row>
    <row r="13" spans="1:17" x14ac:dyDescent="0.25">
      <c r="A13" s="134">
        <v>2</v>
      </c>
      <c r="B13" s="136" t="s">
        <v>53</v>
      </c>
      <c r="C13" s="64">
        <v>93</v>
      </c>
      <c r="D13" s="64">
        <v>98</v>
      </c>
      <c r="E13" s="64">
        <v>95</v>
      </c>
      <c r="F13" s="64">
        <v>98</v>
      </c>
      <c r="G13" s="65">
        <f t="shared" ref="G13:G15" si="0">SUM(C13:F13)</f>
        <v>384</v>
      </c>
      <c r="H13" s="66">
        <f>SUM(C14:F14)</f>
        <v>4</v>
      </c>
      <c r="I13" s="67" t="s">
        <v>37</v>
      </c>
      <c r="J13" s="68">
        <f>SUM(L14:O14)</f>
        <v>4</v>
      </c>
      <c r="K13" s="65">
        <f t="shared" ref="K13:K15" si="1">SUM(L13:O13)</f>
        <v>382</v>
      </c>
      <c r="L13" s="64">
        <v>95</v>
      </c>
      <c r="M13" s="64">
        <v>98</v>
      </c>
      <c r="N13" s="64">
        <v>95</v>
      </c>
      <c r="O13" s="64">
        <v>94</v>
      </c>
      <c r="P13" s="138" t="s">
        <v>22</v>
      </c>
      <c r="Q13" s="134">
        <v>4</v>
      </c>
    </row>
    <row r="14" spans="1:17" x14ac:dyDescent="0.25">
      <c r="A14" s="135"/>
      <c r="B14" s="137"/>
      <c r="C14" s="59">
        <f>IF(C13&lt;O13,0,IF(C13=O13,1,2))</f>
        <v>0</v>
      </c>
      <c r="D14" s="59">
        <f>IF(D13&lt;N13,0,IF(D13=N13,1,2))</f>
        <v>2</v>
      </c>
      <c r="E14" s="59">
        <f>IF(E13&lt;M13,0,IF(E13=M13,1,2))</f>
        <v>0</v>
      </c>
      <c r="F14" s="59">
        <f>IF(F13&lt;L13,0,IF(F13=L13,1,2))</f>
        <v>2</v>
      </c>
      <c r="G14" s="60"/>
      <c r="H14" s="61"/>
      <c r="I14" s="62"/>
      <c r="J14" s="63"/>
      <c r="K14" s="60"/>
      <c r="L14" s="59">
        <f>IF(L13&lt;F13,0,IF(L13=F13,1,2))</f>
        <v>0</v>
      </c>
      <c r="M14" s="59">
        <f>IF(M13&lt;E13,0,IF(M13=E13,1,2))</f>
        <v>2</v>
      </c>
      <c r="N14" s="59">
        <f>IF(N13&lt;D13,0,IF(N13=D13,1,2))</f>
        <v>0</v>
      </c>
      <c r="O14" s="59">
        <f>IF(O13&lt;C13,0,IF(O13=C13,1,2))</f>
        <v>2</v>
      </c>
      <c r="P14" s="139"/>
      <c r="Q14" s="135"/>
    </row>
    <row r="15" spans="1:17" x14ac:dyDescent="0.25">
      <c r="A15" s="134">
        <v>3</v>
      </c>
      <c r="B15" s="136" t="s">
        <v>48</v>
      </c>
      <c r="C15" s="64">
        <v>96</v>
      </c>
      <c r="D15" s="64">
        <v>94</v>
      </c>
      <c r="E15" s="64">
        <v>98</v>
      </c>
      <c r="F15" s="64">
        <v>92</v>
      </c>
      <c r="G15" s="65">
        <f t="shared" si="0"/>
        <v>380</v>
      </c>
      <c r="H15" s="66">
        <f>SUM(C16:F16)</f>
        <v>3</v>
      </c>
      <c r="I15" s="67" t="s">
        <v>37</v>
      </c>
      <c r="J15" s="68">
        <f>SUM(L16:O16)</f>
        <v>5</v>
      </c>
      <c r="K15" s="65">
        <f t="shared" si="1"/>
        <v>384</v>
      </c>
      <c r="L15" s="64">
        <v>95</v>
      </c>
      <c r="M15" s="64">
        <v>98</v>
      </c>
      <c r="N15" s="64">
        <v>98</v>
      </c>
      <c r="O15" s="64">
        <v>93</v>
      </c>
      <c r="P15" s="138" t="s">
        <v>54</v>
      </c>
      <c r="Q15" s="134">
        <v>6</v>
      </c>
    </row>
    <row r="16" spans="1:17" x14ac:dyDescent="0.25">
      <c r="A16" s="135"/>
      <c r="B16" s="137"/>
      <c r="C16" s="59">
        <f>IF(C15&lt;O15,0,IF(C15=O15,1,2))</f>
        <v>2</v>
      </c>
      <c r="D16" s="59">
        <f>IF(D15&lt;N15,0,IF(D15=N15,1,2))</f>
        <v>0</v>
      </c>
      <c r="E16" s="59">
        <f>IF(E15&lt;M15,0,IF(E15=M15,1,2))</f>
        <v>1</v>
      </c>
      <c r="F16" s="59">
        <f>IF(F15&lt;L15,0,IF(F15=L15,1,2))</f>
        <v>0</v>
      </c>
      <c r="G16" s="60"/>
      <c r="H16" s="61"/>
      <c r="I16" s="62"/>
      <c r="J16" s="63"/>
      <c r="K16" s="60"/>
      <c r="L16" s="59">
        <f>IF(L15&lt;F15,0,IF(L15=F15,1,2))</f>
        <v>2</v>
      </c>
      <c r="M16" s="59">
        <f>IF(M15&lt;E15,0,IF(M15=E15,1,2))</f>
        <v>1</v>
      </c>
      <c r="N16" s="59">
        <f>IF(N15&lt;D15,0,IF(N15=D15,1,2))</f>
        <v>2</v>
      </c>
      <c r="O16" s="59">
        <f>IF(O15&lt;C15,0,IF(O15=C15,1,2))</f>
        <v>0</v>
      </c>
      <c r="P16" s="139"/>
      <c r="Q16" s="135"/>
    </row>
    <row r="17" spans="1:24" x14ac:dyDescent="0.25">
      <c r="A17" s="30"/>
      <c r="B17" s="172" t="str">
        <f>IF(H17=J17,"Stechen","Kein Stechen erforderlich")</f>
        <v>Kein Stechen erforderlich</v>
      </c>
      <c r="C17" s="173"/>
      <c r="D17" s="174"/>
      <c r="E17" s="175" t="s">
        <v>10</v>
      </c>
      <c r="F17" s="176"/>
      <c r="G17" s="69">
        <f>G15+G13+G11</f>
        <v>1144</v>
      </c>
      <c r="H17" s="31">
        <f>H15+H13+H11</f>
        <v>11</v>
      </c>
      <c r="I17" s="32" t="s">
        <v>37</v>
      </c>
      <c r="J17" s="70">
        <f>J15+J13+J11</f>
        <v>13</v>
      </c>
      <c r="K17" s="69">
        <f>K15+K13+K11</f>
        <v>1149</v>
      </c>
      <c r="L17" s="175" t="s">
        <v>10</v>
      </c>
      <c r="M17" s="176"/>
      <c r="N17" s="177" t="str">
        <f>IF(H17=J17,"Stechen","Kein Stechen erforderlich")</f>
        <v>Kein Stechen erforderlich</v>
      </c>
      <c r="O17" s="178"/>
      <c r="P17" s="179"/>
      <c r="Q17" s="30"/>
    </row>
    <row r="18" spans="1:24" ht="15.75" thickBot="1" x14ac:dyDescent="0.3">
      <c r="A18" s="108"/>
      <c r="B18" s="108"/>
      <c r="C18" s="108"/>
      <c r="D18" s="108"/>
      <c r="E18" s="108"/>
      <c r="F18" s="108"/>
      <c r="G18" s="108"/>
      <c r="H18" s="108"/>
      <c r="I18" s="108"/>
      <c r="J18" s="108"/>
      <c r="K18" s="108"/>
      <c r="L18" s="108"/>
      <c r="M18" s="108"/>
      <c r="N18" s="108"/>
      <c r="O18" s="108"/>
      <c r="P18" s="108"/>
      <c r="Q18" s="108"/>
    </row>
    <row r="19" spans="1:24" ht="15.75" thickBot="1" x14ac:dyDescent="0.3">
      <c r="A19" s="22"/>
      <c r="B19" s="128"/>
      <c r="C19" s="129"/>
      <c r="D19" s="129"/>
      <c r="E19" s="130" t="s">
        <v>38</v>
      </c>
      <c r="F19" s="131"/>
      <c r="G19" s="130" t="s">
        <v>39</v>
      </c>
      <c r="H19" s="132"/>
      <c r="I19" s="131"/>
      <c r="J19" s="130" t="s">
        <v>40</v>
      </c>
      <c r="K19" s="131"/>
      <c r="L19" s="130" t="s">
        <v>41</v>
      </c>
      <c r="M19" s="131"/>
      <c r="N19" s="129"/>
      <c r="O19" s="129"/>
      <c r="P19" s="133"/>
      <c r="Q19" s="22"/>
    </row>
    <row r="20" spans="1:24" x14ac:dyDescent="0.25">
      <c r="A20" s="123" t="s">
        <v>36</v>
      </c>
      <c r="B20" s="123"/>
      <c r="C20" s="124" t="s">
        <v>42</v>
      </c>
      <c r="D20" s="124"/>
      <c r="E20" s="33">
        <v>1</v>
      </c>
      <c r="F20" s="34">
        <v>2</v>
      </c>
      <c r="G20" s="33">
        <v>3</v>
      </c>
      <c r="H20" s="125">
        <v>4</v>
      </c>
      <c r="I20" s="126"/>
      <c r="J20" s="33">
        <v>5</v>
      </c>
      <c r="K20" s="34">
        <v>6</v>
      </c>
      <c r="L20" s="33">
        <v>7</v>
      </c>
      <c r="M20" s="34">
        <v>8</v>
      </c>
      <c r="N20" s="124" t="s">
        <v>42</v>
      </c>
      <c r="O20" s="124"/>
      <c r="P20" s="127" t="s">
        <v>36</v>
      </c>
      <c r="Q20" s="127"/>
    </row>
    <row r="21" spans="1:24" x14ac:dyDescent="0.25">
      <c r="A21" s="104">
        <v>0</v>
      </c>
      <c r="B21" s="106" t="s">
        <v>43</v>
      </c>
      <c r="C21" s="108" t="s">
        <v>44</v>
      </c>
      <c r="D21" s="108"/>
      <c r="E21" s="35"/>
      <c r="F21" s="36"/>
      <c r="G21" s="35"/>
      <c r="H21" s="117"/>
      <c r="I21" s="118"/>
      <c r="J21" s="35"/>
      <c r="K21" s="36"/>
      <c r="L21" s="35"/>
      <c r="M21" s="36"/>
      <c r="N21" s="111" t="s">
        <v>44</v>
      </c>
      <c r="O21" s="108"/>
      <c r="P21" s="112" t="s">
        <v>43</v>
      </c>
      <c r="Q21" s="104">
        <v>0</v>
      </c>
      <c r="U21" t="str">
        <f>A9</f>
        <v>SV Krieglach</v>
      </c>
      <c r="V21" s="71">
        <f>G17</f>
        <v>1144</v>
      </c>
      <c r="W21">
        <f>H17</f>
        <v>11</v>
      </c>
      <c r="X21">
        <f>G9</f>
        <v>0</v>
      </c>
    </row>
    <row r="22" spans="1:24" x14ac:dyDescent="0.25">
      <c r="A22" s="105"/>
      <c r="B22" s="107"/>
      <c r="C22" s="108" t="s">
        <v>36</v>
      </c>
      <c r="D22" s="114"/>
      <c r="E22" s="37"/>
      <c r="F22" s="38"/>
      <c r="G22" s="37"/>
      <c r="H22" s="115"/>
      <c r="I22" s="116"/>
      <c r="J22" s="37"/>
      <c r="K22" s="38"/>
      <c r="L22" s="37" t="s">
        <v>45</v>
      </c>
      <c r="M22" s="38" t="s">
        <v>45</v>
      </c>
      <c r="N22" s="111" t="s">
        <v>36</v>
      </c>
      <c r="O22" s="108"/>
      <c r="P22" s="113"/>
      <c r="Q22" s="105"/>
      <c r="U22" t="str">
        <f>B11</f>
        <v>Mazilo Harald</v>
      </c>
      <c r="V22" s="71">
        <f>G11</f>
        <v>380</v>
      </c>
      <c r="W22" s="71">
        <f>H11</f>
        <v>4</v>
      </c>
    </row>
    <row r="23" spans="1:24" x14ac:dyDescent="0.25">
      <c r="A23" s="104">
        <v>0</v>
      </c>
      <c r="B23" s="106" t="s">
        <v>46</v>
      </c>
      <c r="C23" s="108" t="s">
        <v>44</v>
      </c>
      <c r="D23" s="108"/>
      <c r="E23" s="35"/>
      <c r="F23" s="36"/>
      <c r="G23" s="35"/>
      <c r="H23" s="117"/>
      <c r="I23" s="118"/>
      <c r="J23" s="35"/>
      <c r="K23" s="36"/>
      <c r="L23" s="35"/>
      <c r="M23" s="36"/>
      <c r="N23" s="111" t="s">
        <v>44</v>
      </c>
      <c r="O23" s="108"/>
      <c r="P23" s="112" t="s">
        <v>46</v>
      </c>
      <c r="Q23" s="104">
        <v>0</v>
      </c>
      <c r="U23" t="str">
        <f>B13</f>
        <v>Neuburger Martin</v>
      </c>
      <c r="V23" s="71">
        <f>G13</f>
        <v>384</v>
      </c>
      <c r="W23" s="71">
        <f>H13</f>
        <v>4</v>
      </c>
    </row>
    <row r="24" spans="1:24" x14ac:dyDescent="0.25">
      <c r="A24" s="105"/>
      <c r="B24" s="107"/>
      <c r="C24" s="108" t="s">
        <v>36</v>
      </c>
      <c r="D24" s="114"/>
      <c r="E24" s="39" t="s">
        <v>45</v>
      </c>
      <c r="F24" s="40" t="s">
        <v>45</v>
      </c>
      <c r="G24" s="39" t="s">
        <v>45</v>
      </c>
      <c r="H24" s="121" t="s">
        <v>45</v>
      </c>
      <c r="I24" s="122" t="s">
        <v>45</v>
      </c>
      <c r="J24" s="39" t="s">
        <v>45</v>
      </c>
      <c r="K24" s="40" t="s">
        <v>45</v>
      </c>
      <c r="L24" s="39" t="s">
        <v>45</v>
      </c>
      <c r="M24" s="40" t="s">
        <v>45</v>
      </c>
      <c r="N24" s="111" t="s">
        <v>36</v>
      </c>
      <c r="O24" s="108"/>
      <c r="P24" s="113"/>
      <c r="Q24" s="105"/>
      <c r="U24" t="str">
        <f>B15</f>
        <v>Pillhofer Philipp</v>
      </c>
      <c r="V24" s="71">
        <f>G15</f>
        <v>380</v>
      </c>
      <c r="W24" s="71">
        <f>H15</f>
        <v>3</v>
      </c>
    </row>
    <row r="25" spans="1:24" x14ac:dyDescent="0.25">
      <c r="A25" s="104">
        <v>0</v>
      </c>
      <c r="B25" s="106" t="s">
        <v>47</v>
      </c>
      <c r="C25" s="108" t="s">
        <v>44</v>
      </c>
      <c r="D25" s="108"/>
      <c r="E25" s="41"/>
      <c r="F25" s="42"/>
      <c r="G25" s="41"/>
      <c r="H25" s="109"/>
      <c r="I25" s="110"/>
      <c r="J25" s="41"/>
      <c r="K25" s="42"/>
      <c r="L25" s="41"/>
      <c r="M25" s="42"/>
      <c r="N25" s="111" t="s">
        <v>44</v>
      </c>
      <c r="O25" s="108"/>
      <c r="P25" s="112" t="s">
        <v>47</v>
      </c>
      <c r="Q25" s="104">
        <v>0</v>
      </c>
      <c r="U25" t="str">
        <f>L9</f>
        <v>TAV Mautern</v>
      </c>
      <c r="V25" s="71">
        <f>K17</f>
        <v>1149</v>
      </c>
      <c r="W25" s="71">
        <f>J17</f>
        <v>13</v>
      </c>
      <c r="X25">
        <f>K9</f>
        <v>3</v>
      </c>
    </row>
    <row r="26" spans="1:24" ht="15.75" thickBot="1" x14ac:dyDescent="0.3">
      <c r="A26" s="105"/>
      <c r="B26" s="107"/>
      <c r="C26" s="108" t="s">
        <v>36</v>
      </c>
      <c r="D26" s="108"/>
      <c r="E26" s="43" t="s">
        <v>45</v>
      </c>
      <c r="F26" s="44" t="s">
        <v>45</v>
      </c>
      <c r="G26" s="43" t="s">
        <v>45</v>
      </c>
      <c r="H26" s="119" t="s">
        <v>45</v>
      </c>
      <c r="I26" s="120" t="s">
        <v>45</v>
      </c>
      <c r="J26" s="43" t="s">
        <v>45</v>
      </c>
      <c r="K26" s="44" t="s">
        <v>45</v>
      </c>
      <c r="L26" s="43" t="s">
        <v>45</v>
      </c>
      <c r="M26" s="44" t="s">
        <v>45</v>
      </c>
      <c r="N26" s="108" t="s">
        <v>36</v>
      </c>
      <c r="O26" s="108"/>
      <c r="P26" s="113"/>
      <c r="Q26" s="105"/>
      <c r="U26" t="str">
        <f>P11</f>
        <v>Mörth Stefanie</v>
      </c>
      <c r="V26" s="71">
        <f>K11</f>
        <v>383</v>
      </c>
      <c r="W26" s="71">
        <f>J11</f>
        <v>4</v>
      </c>
    </row>
    <row r="27" spans="1:24" x14ac:dyDescent="0.25">
      <c r="A27" s="45"/>
      <c r="B27" s="22"/>
      <c r="C27" s="46"/>
      <c r="D27" s="47">
        <v>1</v>
      </c>
      <c r="E27" s="48">
        <v>1</v>
      </c>
      <c r="F27" s="48">
        <v>0</v>
      </c>
      <c r="G27" s="48">
        <v>0</v>
      </c>
      <c r="H27" s="48">
        <v>2</v>
      </c>
      <c r="I27" s="49"/>
      <c r="J27" s="48">
        <v>1</v>
      </c>
      <c r="K27" s="48">
        <v>0</v>
      </c>
      <c r="L27" s="48">
        <v>0</v>
      </c>
      <c r="M27" s="48">
        <v>0</v>
      </c>
      <c r="N27" s="50">
        <v>1</v>
      </c>
      <c r="O27" s="51"/>
      <c r="P27" s="22"/>
      <c r="Q27" s="45"/>
      <c r="U27" t="str">
        <f>P13</f>
        <v>Mötschlmaier Laura</v>
      </c>
      <c r="V27" s="71">
        <f>K13</f>
        <v>382</v>
      </c>
      <c r="W27" s="71">
        <f t="shared" ref="W27:W28" si="2">J12</f>
        <v>0</v>
      </c>
    </row>
    <row r="28" spans="1:24" x14ac:dyDescent="0.25">
      <c r="A28" s="149" t="s">
        <v>71</v>
      </c>
      <c r="B28" s="149"/>
      <c r="C28" s="149"/>
      <c r="D28" s="149"/>
      <c r="E28" s="149"/>
      <c r="F28" s="149"/>
      <c r="G28" s="149"/>
      <c r="H28" s="149"/>
      <c r="I28" s="149"/>
      <c r="J28" s="149"/>
      <c r="K28" s="149"/>
      <c r="L28" s="149"/>
      <c r="M28" s="149"/>
      <c r="N28" s="149"/>
      <c r="O28" s="149"/>
      <c r="P28" s="149"/>
      <c r="Q28" s="149"/>
      <c r="U28" t="str">
        <f>P15</f>
        <v>Mörth Sebastian</v>
      </c>
      <c r="V28" s="71">
        <f>K15</f>
        <v>384</v>
      </c>
      <c r="W28" s="71">
        <f t="shared" si="2"/>
        <v>4</v>
      </c>
    </row>
    <row r="29" spans="1:24" x14ac:dyDescent="0.25">
      <c r="A29" s="22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U29" t="str">
        <f>A30</f>
        <v>SSV Rohrbach</v>
      </c>
      <c r="V29" s="71">
        <f>G38</f>
        <v>1091</v>
      </c>
      <c r="W29" s="71">
        <f>H38</f>
        <v>9</v>
      </c>
      <c r="X29">
        <f>G30</f>
        <v>0</v>
      </c>
    </row>
    <row r="30" spans="1:24" ht="15.75" thickBot="1" x14ac:dyDescent="0.3">
      <c r="A30" s="180" t="s">
        <v>51</v>
      </c>
      <c r="B30" s="181"/>
      <c r="C30" s="181"/>
      <c r="D30" s="181"/>
      <c r="E30" s="181"/>
      <c r="F30" s="182"/>
      <c r="G30" s="23">
        <v>0</v>
      </c>
      <c r="H30" s="153" t="s">
        <v>27</v>
      </c>
      <c r="I30" s="153"/>
      <c r="J30" s="153"/>
      <c r="K30" s="23">
        <v>3</v>
      </c>
      <c r="L30" s="180" t="s">
        <v>73</v>
      </c>
      <c r="M30" s="181"/>
      <c r="N30" s="181"/>
      <c r="O30" s="181"/>
      <c r="P30" s="181"/>
      <c r="Q30" s="182"/>
      <c r="U30" t="str">
        <f>B32</f>
        <v>Bauernhofer Josef</v>
      </c>
      <c r="V30" s="71">
        <f>G32</f>
        <v>362</v>
      </c>
      <c r="W30" s="71">
        <f>H32</f>
        <v>1</v>
      </c>
    </row>
    <row r="31" spans="1:24" ht="15.75" thickBot="1" x14ac:dyDescent="0.3">
      <c r="A31" s="24" t="s">
        <v>30</v>
      </c>
      <c r="B31" s="25" t="s">
        <v>31</v>
      </c>
      <c r="C31" s="26" t="s">
        <v>32</v>
      </c>
      <c r="D31" s="26" t="s">
        <v>33</v>
      </c>
      <c r="E31" s="26" t="s">
        <v>34</v>
      </c>
      <c r="F31" s="26" t="s">
        <v>35</v>
      </c>
      <c r="G31" s="25" t="s">
        <v>36</v>
      </c>
      <c r="H31" s="27"/>
      <c r="I31" s="27"/>
      <c r="J31" s="27"/>
      <c r="K31" s="28"/>
      <c r="L31" s="26" t="s">
        <v>35</v>
      </c>
      <c r="M31" s="26" t="s">
        <v>34</v>
      </c>
      <c r="N31" s="26" t="s">
        <v>33</v>
      </c>
      <c r="O31" s="26" t="s">
        <v>32</v>
      </c>
      <c r="P31" s="28" t="s">
        <v>31</v>
      </c>
      <c r="Q31" s="29" t="s">
        <v>30</v>
      </c>
      <c r="U31" t="str">
        <f>B34</f>
        <v>Bosak Gerhard</v>
      </c>
      <c r="V31" s="71">
        <f>G34</f>
        <v>352</v>
      </c>
      <c r="W31" s="71">
        <f>H34</f>
        <v>0</v>
      </c>
    </row>
    <row r="32" spans="1:24" ht="15" customHeight="1" x14ac:dyDescent="0.25">
      <c r="A32" s="148">
        <v>1</v>
      </c>
      <c r="B32" s="136" t="s">
        <v>23</v>
      </c>
      <c r="C32" s="54">
        <v>90</v>
      </c>
      <c r="D32" s="54">
        <v>89</v>
      </c>
      <c r="E32" s="54">
        <v>92</v>
      </c>
      <c r="F32" s="54">
        <v>91</v>
      </c>
      <c r="G32" s="55">
        <f>SUM(C32:F32)</f>
        <v>362</v>
      </c>
      <c r="H32" s="56">
        <f>SUM(C33:F33)</f>
        <v>1</v>
      </c>
      <c r="I32" s="57" t="s">
        <v>37</v>
      </c>
      <c r="J32" s="58">
        <f>SUM(L33:O33)</f>
        <v>7</v>
      </c>
      <c r="K32" s="55">
        <f>SUM(L32:O32)</f>
        <v>373</v>
      </c>
      <c r="L32" s="54">
        <v>92</v>
      </c>
      <c r="M32" s="54">
        <v>98</v>
      </c>
      <c r="N32" s="54">
        <v>93</v>
      </c>
      <c r="O32" s="54">
        <v>90</v>
      </c>
      <c r="P32" s="157" t="s">
        <v>75</v>
      </c>
      <c r="Q32" s="148">
        <v>2</v>
      </c>
      <c r="U32" t="str">
        <f>B36</f>
        <v>Glockengießer Manfred</v>
      </c>
      <c r="V32" s="71">
        <f>G36</f>
        <v>377</v>
      </c>
      <c r="W32" s="71">
        <f>H36</f>
        <v>8</v>
      </c>
    </row>
    <row r="33" spans="1:24" ht="15" customHeight="1" x14ac:dyDescent="0.25">
      <c r="A33" s="135"/>
      <c r="B33" s="137"/>
      <c r="C33" s="59">
        <f>IF(C32&lt;O32,0,IF(C32=O32,1,2))</f>
        <v>1</v>
      </c>
      <c r="D33" s="59">
        <f>IF(D32&lt;N32,0,IF(D32=N32,1,2))</f>
        <v>0</v>
      </c>
      <c r="E33" s="59">
        <f>IF(E32&lt;M32,0,IF(E32=M32,1,2))</f>
        <v>0</v>
      </c>
      <c r="F33" s="59">
        <f>IF(F32&lt;L32,0,IF(F32=L32,1,2))</f>
        <v>0</v>
      </c>
      <c r="G33" s="60"/>
      <c r="H33" s="61"/>
      <c r="I33" s="62"/>
      <c r="J33" s="63"/>
      <c r="K33" s="60"/>
      <c r="L33" s="59">
        <f>IF(L32&lt;F32,0,IF(L32=F32,1,2))</f>
        <v>2</v>
      </c>
      <c r="M33" s="59">
        <f>IF(M32&lt;E32,0,IF(M32=E32,1,2))</f>
        <v>2</v>
      </c>
      <c r="N33" s="59">
        <f>IF(N32&lt;D32,0,IF(N32=D32,1,2))</f>
        <v>2</v>
      </c>
      <c r="O33" s="59">
        <f>IF(O32&lt;C32,0,IF(O32=C32,1,2))</f>
        <v>1</v>
      </c>
      <c r="P33" s="158"/>
      <c r="Q33" s="135"/>
      <c r="U33" t="str">
        <f>L30</f>
        <v>SV Kainisch</v>
      </c>
      <c r="V33" s="71">
        <f>K38</f>
        <v>1083</v>
      </c>
      <c r="W33" s="71">
        <f>J38</f>
        <v>15</v>
      </c>
      <c r="X33">
        <f>K30</f>
        <v>3</v>
      </c>
    </row>
    <row r="34" spans="1:24" ht="15" customHeight="1" x14ac:dyDescent="0.25">
      <c r="A34" s="134">
        <v>2</v>
      </c>
      <c r="B34" s="136" t="s">
        <v>25</v>
      </c>
      <c r="C34" s="64">
        <v>92</v>
      </c>
      <c r="D34" s="64">
        <v>85</v>
      </c>
      <c r="E34" s="64">
        <v>90</v>
      </c>
      <c r="F34" s="64">
        <v>85</v>
      </c>
      <c r="G34" s="65">
        <f t="shared" ref="G34" si="3">SUM(C34:F34)</f>
        <v>352</v>
      </c>
      <c r="H34" s="66">
        <f>SUM(C35:F35)</f>
        <v>0</v>
      </c>
      <c r="I34" s="67" t="s">
        <v>37</v>
      </c>
      <c r="J34" s="68">
        <f>SUM(L35:O35)</f>
        <v>8</v>
      </c>
      <c r="K34" s="65">
        <f t="shared" ref="K34" si="4">SUM(L34:O34)</f>
        <v>367</v>
      </c>
      <c r="L34" s="64">
        <v>86</v>
      </c>
      <c r="M34" s="64">
        <v>91</v>
      </c>
      <c r="N34" s="64">
        <v>96</v>
      </c>
      <c r="O34" s="64">
        <v>94</v>
      </c>
      <c r="P34" s="138" t="s">
        <v>76</v>
      </c>
      <c r="Q34" s="134">
        <v>4</v>
      </c>
      <c r="U34" t="str">
        <f>P32</f>
        <v>Schrempf Wilhelm</v>
      </c>
      <c r="V34" s="71">
        <f>K32</f>
        <v>373</v>
      </c>
      <c r="W34" s="71">
        <f>J32</f>
        <v>7</v>
      </c>
    </row>
    <row r="35" spans="1:24" ht="15" customHeight="1" x14ac:dyDescent="0.25">
      <c r="A35" s="135"/>
      <c r="B35" s="137"/>
      <c r="C35" s="59">
        <f>IF(C34&lt;O34,0,IF(C34=O34,1,2))</f>
        <v>0</v>
      </c>
      <c r="D35" s="59">
        <f>IF(D34&lt;N34,0,IF(D34=N34,1,2))</f>
        <v>0</v>
      </c>
      <c r="E35" s="59">
        <f>IF(E34&lt;M34,0,IF(E34=M34,1,2))</f>
        <v>0</v>
      </c>
      <c r="F35" s="59">
        <f>IF(F34&lt;L34,0,IF(F34=L34,1,2))</f>
        <v>0</v>
      </c>
      <c r="G35" s="60"/>
      <c r="H35" s="61"/>
      <c r="I35" s="62"/>
      <c r="J35" s="63"/>
      <c r="K35" s="60"/>
      <c r="L35" s="59">
        <f>IF(L34&lt;F34,0,IF(L34=F34,1,2))</f>
        <v>2</v>
      </c>
      <c r="M35" s="59">
        <f>IF(M34&lt;E34,0,IF(M34=E34,1,2))</f>
        <v>2</v>
      </c>
      <c r="N35" s="59">
        <f>IF(N34&lt;D34,0,IF(N34=D34,1,2))</f>
        <v>2</v>
      </c>
      <c r="O35" s="59">
        <f>IF(O34&lt;C34,0,IF(O34=C34,1,2))</f>
        <v>2</v>
      </c>
      <c r="P35" s="139"/>
      <c r="Q35" s="135"/>
      <c r="U35" t="str">
        <f>P34</f>
        <v>Illmayr Daniel</v>
      </c>
      <c r="V35" s="71">
        <f>K34</f>
        <v>367</v>
      </c>
      <c r="W35" s="71">
        <f>J34</f>
        <v>8</v>
      </c>
    </row>
    <row r="36" spans="1:24" ht="15" customHeight="1" x14ac:dyDescent="0.25">
      <c r="A36" s="134">
        <v>3</v>
      </c>
      <c r="B36" s="136" t="s">
        <v>74</v>
      </c>
      <c r="C36" s="90">
        <v>91</v>
      </c>
      <c r="D36" s="90">
        <v>97</v>
      </c>
      <c r="E36" s="90">
        <v>95</v>
      </c>
      <c r="F36" s="90">
        <v>94</v>
      </c>
      <c r="G36" s="65">
        <f t="shared" ref="G36" si="5">SUM(C36:F36)</f>
        <v>377</v>
      </c>
      <c r="H36" s="66">
        <f>SUM(C37:F37)</f>
        <v>8</v>
      </c>
      <c r="I36" s="67" t="s">
        <v>37</v>
      </c>
      <c r="J36" s="68">
        <f>SUM(L37:O37)</f>
        <v>0</v>
      </c>
      <c r="K36" s="65">
        <f t="shared" ref="K36" si="6">SUM(L36:O36)</f>
        <v>343</v>
      </c>
      <c r="L36" s="64">
        <v>87</v>
      </c>
      <c r="M36" s="64">
        <v>89</v>
      </c>
      <c r="N36" s="64">
        <v>84</v>
      </c>
      <c r="O36" s="64">
        <v>83</v>
      </c>
      <c r="P36" s="138" t="s">
        <v>77</v>
      </c>
      <c r="Q36" s="134">
        <v>6</v>
      </c>
      <c r="U36" t="str">
        <f>P36</f>
        <v>Preßl Rudolf</v>
      </c>
      <c r="V36" s="71">
        <f>K36</f>
        <v>343</v>
      </c>
      <c r="W36" s="71">
        <f>J36</f>
        <v>0</v>
      </c>
    </row>
    <row r="37" spans="1:24" ht="15" customHeight="1" x14ac:dyDescent="0.25">
      <c r="A37" s="135"/>
      <c r="B37" s="137"/>
      <c r="C37" s="59">
        <f>IF(C36&lt;O36,0,IF(C36=O36,1,2))</f>
        <v>2</v>
      </c>
      <c r="D37" s="59">
        <f>IF(D36&lt;N36,0,IF(D36=N36,1,2))</f>
        <v>2</v>
      </c>
      <c r="E37" s="59">
        <f>IF(E36&lt;M36,0,IF(E36=M36,1,2))</f>
        <v>2</v>
      </c>
      <c r="F37" s="59">
        <f>IF(F36&lt;L36,0,IF(F36=L36,1,2))</f>
        <v>2</v>
      </c>
      <c r="G37" s="60"/>
      <c r="H37" s="61"/>
      <c r="I37" s="62"/>
      <c r="J37" s="63"/>
      <c r="K37" s="60"/>
      <c r="L37" s="59">
        <f>IF(L36&lt;F36,0,IF(L36=F36,1,2))</f>
        <v>0</v>
      </c>
      <c r="M37" s="59">
        <f>IF(M36&lt;E36,0,IF(M36=E36,1,2))</f>
        <v>0</v>
      </c>
      <c r="N37" s="59">
        <f>IF(N36&lt;D36,0,IF(N36=D36,1,2))</f>
        <v>0</v>
      </c>
      <c r="O37" s="59">
        <f>IF(O36&lt;C36,0,IF(O36=C36,1,2))</f>
        <v>0</v>
      </c>
      <c r="P37" s="139"/>
      <c r="Q37" s="135"/>
      <c r="U37" t="str">
        <f>A51</f>
        <v>SV Raika Langenwang</v>
      </c>
      <c r="V37" s="71">
        <f>G59</f>
        <v>1133</v>
      </c>
      <c r="W37" s="71">
        <f>H59</f>
        <v>12</v>
      </c>
      <c r="X37">
        <f>G51</f>
        <v>1</v>
      </c>
    </row>
    <row r="38" spans="1:24" x14ac:dyDescent="0.25">
      <c r="A38" s="30"/>
      <c r="B38" s="172" t="str">
        <f>IF(H38=J38,"Stechen","Kein Stechen erforderlich")</f>
        <v>Kein Stechen erforderlich</v>
      </c>
      <c r="C38" s="173"/>
      <c r="D38" s="174"/>
      <c r="E38" s="175" t="s">
        <v>10</v>
      </c>
      <c r="F38" s="176"/>
      <c r="G38" s="69">
        <f>G36+G34+G32</f>
        <v>1091</v>
      </c>
      <c r="H38" s="31">
        <f>H36+H34+H32</f>
        <v>9</v>
      </c>
      <c r="I38" s="32" t="s">
        <v>37</v>
      </c>
      <c r="J38" s="70">
        <f>J36+J34+J32</f>
        <v>15</v>
      </c>
      <c r="K38" s="69">
        <f>K36+K34+K32</f>
        <v>1083</v>
      </c>
      <c r="L38" s="175" t="s">
        <v>10</v>
      </c>
      <c r="M38" s="176"/>
      <c r="N38" s="177" t="str">
        <f>IF(H38=J38,"Stechen","Kein Stechen erforderlich")</f>
        <v>Kein Stechen erforderlich</v>
      </c>
      <c r="O38" s="178"/>
      <c r="P38" s="179"/>
      <c r="Q38" s="30"/>
      <c r="U38" t="str">
        <f>B53</f>
        <v>Fölzer Verona</v>
      </c>
      <c r="V38" s="71">
        <f>G53</f>
        <v>387</v>
      </c>
      <c r="W38" s="71">
        <f>H53</f>
        <v>6</v>
      </c>
    </row>
    <row r="39" spans="1:24" ht="15.75" thickBot="1" x14ac:dyDescent="0.3">
      <c r="A39" s="108"/>
      <c r="B39" s="108"/>
      <c r="C39" s="108"/>
      <c r="D39" s="108"/>
      <c r="E39" s="108"/>
      <c r="F39" s="108"/>
      <c r="G39" s="108"/>
      <c r="H39" s="108"/>
      <c r="I39" s="108"/>
      <c r="J39" s="108"/>
      <c r="K39" s="108"/>
      <c r="L39" s="108"/>
      <c r="M39" s="108"/>
      <c r="N39" s="108"/>
      <c r="O39" s="108"/>
      <c r="P39" s="108"/>
      <c r="Q39" s="108"/>
      <c r="U39" t="str">
        <f>B55</f>
        <v>Fölzer Karl-Heinz</v>
      </c>
      <c r="V39" s="71">
        <f>G55</f>
        <v>373</v>
      </c>
      <c r="W39" s="71">
        <f>H55</f>
        <v>2</v>
      </c>
    </row>
    <row r="40" spans="1:24" ht="15.75" thickBot="1" x14ac:dyDescent="0.3">
      <c r="A40" s="22"/>
      <c r="B40" s="128" t="s">
        <v>45</v>
      </c>
      <c r="C40" s="129"/>
      <c r="D40" s="129"/>
      <c r="E40" s="130" t="s">
        <v>38</v>
      </c>
      <c r="F40" s="131"/>
      <c r="G40" s="130" t="s">
        <v>39</v>
      </c>
      <c r="H40" s="132"/>
      <c r="I40" s="131"/>
      <c r="J40" s="130" t="s">
        <v>40</v>
      </c>
      <c r="K40" s="131"/>
      <c r="L40" s="130" t="s">
        <v>41</v>
      </c>
      <c r="M40" s="131"/>
      <c r="N40" s="129" t="s">
        <v>45</v>
      </c>
      <c r="O40" s="129"/>
      <c r="P40" s="133"/>
      <c r="Q40" s="22"/>
      <c r="U40" t="str">
        <f>B57</f>
        <v>Geisler Daniel</v>
      </c>
      <c r="V40" s="71">
        <f>G57</f>
        <v>373</v>
      </c>
      <c r="W40" s="71">
        <f>H57</f>
        <v>4</v>
      </c>
    </row>
    <row r="41" spans="1:24" x14ac:dyDescent="0.25">
      <c r="A41" s="123" t="s">
        <v>36</v>
      </c>
      <c r="B41" s="123"/>
      <c r="C41" s="124" t="s">
        <v>42</v>
      </c>
      <c r="D41" s="124"/>
      <c r="E41" s="33">
        <v>1</v>
      </c>
      <c r="F41" s="34">
        <v>2</v>
      </c>
      <c r="G41" s="33">
        <v>3</v>
      </c>
      <c r="H41" s="125">
        <v>4</v>
      </c>
      <c r="I41" s="126"/>
      <c r="J41" s="33">
        <v>5</v>
      </c>
      <c r="K41" s="34">
        <v>6</v>
      </c>
      <c r="L41" s="33">
        <v>7</v>
      </c>
      <c r="M41" s="34">
        <v>8</v>
      </c>
      <c r="N41" s="124" t="s">
        <v>42</v>
      </c>
      <c r="O41" s="124"/>
      <c r="P41" s="127" t="s">
        <v>36</v>
      </c>
      <c r="Q41" s="127"/>
      <c r="U41" t="str">
        <f>L51</f>
        <v>SV Eggersdorf</v>
      </c>
      <c r="V41" s="71">
        <f>K59</f>
        <v>1146</v>
      </c>
      <c r="W41" s="71">
        <f>J59</f>
        <v>12</v>
      </c>
      <c r="X41">
        <f>K51</f>
        <v>2</v>
      </c>
    </row>
    <row r="42" spans="1:24" x14ac:dyDescent="0.25">
      <c r="A42" s="104">
        <v>0</v>
      </c>
      <c r="B42" s="106" t="s">
        <v>43</v>
      </c>
      <c r="C42" s="108" t="s">
        <v>44</v>
      </c>
      <c r="D42" s="108"/>
      <c r="E42" s="35"/>
      <c r="F42" s="36"/>
      <c r="G42" s="35"/>
      <c r="H42" s="117"/>
      <c r="I42" s="118"/>
      <c r="J42" s="35"/>
      <c r="K42" s="36"/>
      <c r="L42" s="35"/>
      <c r="M42" s="36"/>
      <c r="N42" s="111" t="s">
        <v>44</v>
      </c>
      <c r="O42" s="108"/>
      <c r="P42" s="112" t="s">
        <v>43</v>
      </c>
      <c r="Q42" s="104">
        <v>0</v>
      </c>
      <c r="U42" t="str">
        <f>P53</f>
        <v>Kristandl Manfred</v>
      </c>
      <c r="V42" s="71">
        <f>K53</f>
        <v>383</v>
      </c>
      <c r="W42" s="71">
        <f>J53</f>
        <v>2</v>
      </c>
    </row>
    <row r="43" spans="1:24" x14ac:dyDescent="0.25">
      <c r="A43" s="105"/>
      <c r="B43" s="107"/>
      <c r="C43" s="108" t="s">
        <v>36</v>
      </c>
      <c r="D43" s="114"/>
      <c r="E43" s="37" t="s">
        <v>45</v>
      </c>
      <c r="F43" s="38" t="s">
        <v>45</v>
      </c>
      <c r="G43" s="37" t="s">
        <v>45</v>
      </c>
      <c r="H43" s="115" t="s">
        <v>45</v>
      </c>
      <c r="I43" s="116" t="s">
        <v>45</v>
      </c>
      <c r="J43" s="37" t="s">
        <v>45</v>
      </c>
      <c r="K43" s="38" t="s">
        <v>45</v>
      </c>
      <c r="L43" s="37" t="s">
        <v>45</v>
      </c>
      <c r="M43" s="38" t="s">
        <v>45</v>
      </c>
      <c r="N43" s="111" t="s">
        <v>36</v>
      </c>
      <c r="O43" s="108"/>
      <c r="P43" s="113"/>
      <c r="Q43" s="105"/>
      <c r="U43" t="str">
        <f>P55</f>
        <v>Hottowy Bernhard</v>
      </c>
      <c r="V43" s="71">
        <f>K55</f>
        <v>378</v>
      </c>
      <c r="W43" s="71">
        <f>J55</f>
        <v>6</v>
      </c>
    </row>
    <row r="44" spans="1:24" x14ac:dyDescent="0.25">
      <c r="A44" s="104">
        <v>0</v>
      </c>
      <c r="B44" s="106" t="s">
        <v>46</v>
      </c>
      <c r="C44" s="108" t="s">
        <v>44</v>
      </c>
      <c r="D44" s="108"/>
      <c r="E44" s="35"/>
      <c r="F44" s="36"/>
      <c r="G44" s="35"/>
      <c r="H44" s="117"/>
      <c r="I44" s="118"/>
      <c r="J44" s="35"/>
      <c r="K44" s="36"/>
      <c r="L44" s="35"/>
      <c r="M44" s="36"/>
      <c r="N44" s="111" t="s">
        <v>44</v>
      </c>
      <c r="O44" s="108"/>
      <c r="P44" s="112" t="s">
        <v>46</v>
      </c>
      <c r="Q44" s="104">
        <v>0</v>
      </c>
      <c r="U44" t="str">
        <f>P57</f>
        <v>Glockengießer Elisa</v>
      </c>
      <c r="V44" s="71">
        <f>K57</f>
        <v>385</v>
      </c>
      <c r="W44" s="71">
        <f>J57</f>
        <v>4</v>
      </c>
    </row>
    <row r="45" spans="1:24" x14ac:dyDescent="0.25">
      <c r="A45" s="105"/>
      <c r="B45" s="107"/>
      <c r="C45" s="108" t="s">
        <v>36</v>
      </c>
      <c r="D45" s="114"/>
      <c r="E45" s="39" t="s">
        <v>45</v>
      </c>
      <c r="F45" s="40" t="s">
        <v>45</v>
      </c>
      <c r="G45" s="39" t="s">
        <v>45</v>
      </c>
      <c r="H45" s="121" t="s">
        <v>45</v>
      </c>
      <c r="I45" s="122" t="s">
        <v>45</v>
      </c>
      <c r="J45" s="39" t="s">
        <v>45</v>
      </c>
      <c r="K45" s="40" t="s">
        <v>45</v>
      </c>
      <c r="L45" s="39" t="s">
        <v>45</v>
      </c>
      <c r="M45" s="40" t="s">
        <v>45</v>
      </c>
      <c r="N45" s="111" t="s">
        <v>36</v>
      </c>
      <c r="O45" s="108"/>
      <c r="P45" s="113"/>
      <c r="Q45" s="105"/>
    </row>
    <row r="46" spans="1:24" x14ac:dyDescent="0.25">
      <c r="A46" s="104">
        <v>0</v>
      </c>
      <c r="B46" s="106" t="s">
        <v>47</v>
      </c>
      <c r="C46" s="108" t="s">
        <v>44</v>
      </c>
      <c r="D46" s="108"/>
      <c r="E46" s="41"/>
      <c r="F46" s="42"/>
      <c r="G46" s="41"/>
      <c r="H46" s="109"/>
      <c r="I46" s="110"/>
      <c r="J46" s="41"/>
      <c r="K46" s="42"/>
      <c r="L46" s="41"/>
      <c r="M46" s="42"/>
      <c r="N46" s="111" t="s">
        <v>44</v>
      </c>
      <c r="O46" s="108"/>
      <c r="P46" s="112" t="s">
        <v>47</v>
      </c>
      <c r="Q46" s="104">
        <v>0</v>
      </c>
    </row>
    <row r="47" spans="1:24" ht="15.75" thickBot="1" x14ac:dyDescent="0.3">
      <c r="A47" s="105"/>
      <c r="B47" s="107"/>
      <c r="C47" s="108" t="s">
        <v>36</v>
      </c>
      <c r="D47" s="108"/>
      <c r="E47" s="43" t="s">
        <v>45</v>
      </c>
      <c r="F47" s="44" t="s">
        <v>45</v>
      </c>
      <c r="G47" s="43" t="s">
        <v>45</v>
      </c>
      <c r="H47" s="119" t="s">
        <v>45</v>
      </c>
      <c r="I47" s="120" t="s">
        <v>45</v>
      </c>
      <c r="J47" s="43" t="s">
        <v>45</v>
      </c>
      <c r="K47" s="44" t="s">
        <v>45</v>
      </c>
      <c r="L47" s="43" t="s">
        <v>45</v>
      </c>
      <c r="M47" s="44" t="s">
        <v>45</v>
      </c>
      <c r="N47" s="108" t="s">
        <v>36</v>
      </c>
      <c r="O47" s="108"/>
      <c r="P47" s="113"/>
      <c r="Q47" s="105"/>
    </row>
    <row r="48" spans="1:24" x14ac:dyDescent="0.25">
      <c r="A48" s="45"/>
      <c r="B48" s="22"/>
      <c r="C48" s="46"/>
      <c r="D48" s="47">
        <v>0</v>
      </c>
      <c r="E48" s="48">
        <v>0</v>
      </c>
      <c r="F48" s="48">
        <v>0</v>
      </c>
      <c r="G48" s="48">
        <v>0</v>
      </c>
      <c r="H48" s="48">
        <v>0</v>
      </c>
      <c r="I48" s="49"/>
      <c r="J48" s="48">
        <v>0</v>
      </c>
      <c r="K48" s="48">
        <v>0</v>
      </c>
      <c r="L48" s="48">
        <v>0</v>
      </c>
      <c r="M48" s="48">
        <v>0</v>
      </c>
      <c r="N48" s="50">
        <v>0</v>
      </c>
      <c r="O48" s="51"/>
      <c r="P48" s="22"/>
      <c r="Q48" s="45"/>
    </row>
    <row r="49" spans="1:17" x14ac:dyDescent="0.25">
      <c r="A49" s="149" t="s">
        <v>72</v>
      </c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9"/>
      <c r="O49" s="149"/>
      <c r="P49" s="149"/>
      <c r="Q49" s="149"/>
    </row>
    <row r="50" spans="1:17" x14ac:dyDescent="0.25">
      <c r="A50" s="22"/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</row>
    <row r="51" spans="1:17" ht="15.75" thickBot="1" x14ac:dyDescent="0.3">
      <c r="A51" s="180" t="s">
        <v>11</v>
      </c>
      <c r="B51" s="181"/>
      <c r="C51" s="181"/>
      <c r="D51" s="181"/>
      <c r="E51" s="181"/>
      <c r="F51" s="182"/>
      <c r="G51" s="23">
        <v>1</v>
      </c>
      <c r="H51" s="153" t="s">
        <v>27</v>
      </c>
      <c r="I51" s="153"/>
      <c r="J51" s="153"/>
      <c r="K51" s="23">
        <v>2</v>
      </c>
      <c r="L51" s="180" t="s">
        <v>16</v>
      </c>
      <c r="M51" s="181"/>
      <c r="N51" s="181"/>
      <c r="O51" s="181"/>
      <c r="P51" s="181"/>
      <c r="Q51" s="182"/>
    </row>
    <row r="52" spans="1:17" ht="15.75" thickBot="1" x14ac:dyDescent="0.3">
      <c r="A52" s="24" t="s">
        <v>30</v>
      </c>
      <c r="B52" s="25"/>
      <c r="C52" s="26" t="s">
        <v>32</v>
      </c>
      <c r="D52" s="26" t="s">
        <v>33</v>
      </c>
      <c r="E52" s="26" t="s">
        <v>34</v>
      </c>
      <c r="F52" s="26" t="s">
        <v>35</v>
      </c>
      <c r="G52" s="25" t="s">
        <v>36</v>
      </c>
      <c r="H52" s="27"/>
      <c r="I52" s="27"/>
      <c r="J52" s="27"/>
      <c r="K52" s="28"/>
      <c r="L52" s="26" t="s">
        <v>35</v>
      </c>
      <c r="M52" s="26" t="s">
        <v>34</v>
      </c>
      <c r="N52" s="26" t="s">
        <v>33</v>
      </c>
      <c r="O52" s="26" t="s">
        <v>32</v>
      </c>
      <c r="P52" s="28" t="s">
        <v>31</v>
      </c>
      <c r="Q52" s="29" t="s">
        <v>30</v>
      </c>
    </row>
    <row r="53" spans="1:17" ht="15" customHeight="1" x14ac:dyDescent="0.25">
      <c r="A53" s="148">
        <v>1</v>
      </c>
      <c r="B53" s="136" t="s">
        <v>12</v>
      </c>
      <c r="C53" s="54">
        <v>96</v>
      </c>
      <c r="D53" s="54">
        <v>95</v>
      </c>
      <c r="E53" s="54">
        <v>100</v>
      </c>
      <c r="F53" s="54">
        <v>96</v>
      </c>
      <c r="G53" s="55">
        <f>SUM(C53:F53)</f>
        <v>387</v>
      </c>
      <c r="H53" s="56">
        <f>SUM(C54:F54)</f>
        <v>6</v>
      </c>
      <c r="I53" s="57" t="s">
        <v>37</v>
      </c>
      <c r="J53" s="58">
        <f>SUM(L54:O54)</f>
        <v>2</v>
      </c>
      <c r="K53" s="55">
        <f>SUM(L53:O53)</f>
        <v>383</v>
      </c>
      <c r="L53" s="54">
        <v>95</v>
      </c>
      <c r="M53" s="54">
        <v>97</v>
      </c>
      <c r="N53" s="54">
        <v>95</v>
      </c>
      <c r="O53" s="54">
        <v>96</v>
      </c>
      <c r="P53" s="157" t="s">
        <v>18</v>
      </c>
      <c r="Q53" s="148">
        <v>2</v>
      </c>
    </row>
    <row r="54" spans="1:17" ht="15" customHeight="1" x14ac:dyDescent="0.25">
      <c r="A54" s="135"/>
      <c r="B54" s="137"/>
      <c r="C54" s="59">
        <f>IF(C53&lt;O53,0,IF(C53=O53,1,2))</f>
        <v>1</v>
      </c>
      <c r="D54" s="59">
        <f>IF(D53&lt;N53,0,IF(D53=N53,1,2))</f>
        <v>1</v>
      </c>
      <c r="E54" s="59">
        <f>IF(E53&lt;M53,0,IF(E53=M53,1,2))</f>
        <v>2</v>
      </c>
      <c r="F54" s="59">
        <f>IF(F53&lt;L53,0,IF(F53=L53,1,2))</f>
        <v>2</v>
      </c>
      <c r="G54" s="60"/>
      <c r="H54" s="61"/>
      <c r="I54" s="62"/>
      <c r="J54" s="63"/>
      <c r="K54" s="60"/>
      <c r="L54" s="59">
        <f>IF(L53&lt;F53,0,IF(L53=F53,1,2))</f>
        <v>0</v>
      </c>
      <c r="M54" s="59">
        <f>IF(M53&lt;E53,0,IF(M53=E53,1,2))</f>
        <v>0</v>
      </c>
      <c r="N54" s="59">
        <f>IF(N53&lt;D53,0,IF(N53=D53,1,2))</f>
        <v>1</v>
      </c>
      <c r="O54" s="59">
        <f>IF(O53&lt;C53,0,IF(O53=C53,1,2))</f>
        <v>1</v>
      </c>
      <c r="P54" s="158"/>
      <c r="Q54" s="135"/>
    </row>
    <row r="55" spans="1:17" ht="15" customHeight="1" x14ac:dyDescent="0.25">
      <c r="A55" s="134">
        <v>2</v>
      </c>
      <c r="B55" s="136" t="s">
        <v>13</v>
      </c>
      <c r="C55" s="64">
        <v>91</v>
      </c>
      <c r="D55" s="64">
        <v>97</v>
      </c>
      <c r="E55" s="64">
        <v>92</v>
      </c>
      <c r="F55" s="64">
        <v>93</v>
      </c>
      <c r="G55" s="65">
        <f t="shared" ref="G55" si="7">SUM(C55:F55)</f>
        <v>373</v>
      </c>
      <c r="H55" s="66">
        <f>SUM(C56:F56)</f>
        <v>2</v>
      </c>
      <c r="I55" s="67" t="s">
        <v>37</v>
      </c>
      <c r="J55" s="68">
        <f>SUM(L56:O56)</f>
        <v>6</v>
      </c>
      <c r="K55" s="65">
        <f t="shared" ref="K55" si="8">SUM(L55:O55)</f>
        <v>378</v>
      </c>
      <c r="L55" s="64">
        <v>96</v>
      </c>
      <c r="M55" s="64">
        <v>93</v>
      </c>
      <c r="N55" s="64">
        <v>94</v>
      </c>
      <c r="O55" s="64">
        <v>95</v>
      </c>
      <c r="P55" s="138" t="s">
        <v>79</v>
      </c>
      <c r="Q55" s="134">
        <v>4</v>
      </c>
    </row>
    <row r="56" spans="1:17" ht="15" customHeight="1" x14ac:dyDescent="0.25">
      <c r="A56" s="135"/>
      <c r="B56" s="137"/>
      <c r="C56" s="59">
        <f>IF(C55&lt;O55,0,IF(C55=O55,1,2))</f>
        <v>0</v>
      </c>
      <c r="D56" s="59">
        <f>IF(D55&lt;N55,0,IF(D55=N55,1,2))</f>
        <v>2</v>
      </c>
      <c r="E56" s="59">
        <f>IF(E55&lt;M55,0,IF(E55=M55,1,2))</f>
        <v>0</v>
      </c>
      <c r="F56" s="59">
        <f>IF(F55&lt;L55,0,IF(F55=L55,1,2))</f>
        <v>0</v>
      </c>
      <c r="G56" s="60"/>
      <c r="H56" s="61"/>
      <c r="I56" s="62"/>
      <c r="J56" s="63"/>
      <c r="K56" s="60"/>
      <c r="L56" s="59">
        <f>IF(L55&lt;F55,0,IF(L55=F55,1,2))</f>
        <v>2</v>
      </c>
      <c r="M56" s="59">
        <f>IF(M55&lt;E55,0,IF(M55=E55,1,2))</f>
        <v>2</v>
      </c>
      <c r="N56" s="59">
        <f>IF(N55&lt;D55,0,IF(N55=D55,1,2))</f>
        <v>0</v>
      </c>
      <c r="O56" s="59">
        <f>IF(O55&lt;C55,0,IF(O55=C55,1,2))</f>
        <v>2</v>
      </c>
      <c r="P56" s="139"/>
      <c r="Q56" s="135"/>
    </row>
    <row r="57" spans="1:17" ht="15" customHeight="1" x14ac:dyDescent="0.25">
      <c r="A57" s="134">
        <v>3</v>
      </c>
      <c r="B57" s="136" t="s">
        <v>52</v>
      </c>
      <c r="C57" s="64">
        <v>95</v>
      </c>
      <c r="D57" s="64">
        <v>91</v>
      </c>
      <c r="E57" s="64">
        <v>98</v>
      </c>
      <c r="F57" s="64">
        <v>89</v>
      </c>
      <c r="G57" s="65">
        <f t="shared" ref="G57" si="9">SUM(C57:F57)</f>
        <v>373</v>
      </c>
      <c r="H57" s="66">
        <f>SUM(C58:F58)</f>
        <v>4</v>
      </c>
      <c r="I57" s="67" t="s">
        <v>37</v>
      </c>
      <c r="J57" s="68">
        <f>SUM(L58:O58)</f>
        <v>4</v>
      </c>
      <c r="K57" s="65">
        <f t="shared" ref="K57" si="10">SUM(L57:O57)</f>
        <v>385</v>
      </c>
      <c r="L57" s="64">
        <v>98</v>
      </c>
      <c r="M57" s="64">
        <v>97</v>
      </c>
      <c r="N57" s="64">
        <v>97</v>
      </c>
      <c r="O57" s="64">
        <v>93</v>
      </c>
      <c r="P57" s="138" t="s">
        <v>80</v>
      </c>
      <c r="Q57" s="134">
        <v>6</v>
      </c>
    </row>
    <row r="58" spans="1:17" ht="15" customHeight="1" x14ac:dyDescent="0.25">
      <c r="A58" s="135"/>
      <c r="B58" s="137"/>
      <c r="C58" s="59">
        <f>IF(C57&lt;O57,0,IF(C57=O57,1,2))</f>
        <v>2</v>
      </c>
      <c r="D58" s="59">
        <f>IF(D57&lt;N57,0,IF(D57=N57,1,2))</f>
        <v>0</v>
      </c>
      <c r="E58" s="59">
        <f>IF(E57&lt;M57,0,IF(E57=M57,1,2))</f>
        <v>2</v>
      </c>
      <c r="F58" s="59">
        <f>IF(F57&lt;L57,0,IF(F57=L57,1,2))</f>
        <v>0</v>
      </c>
      <c r="G58" s="60"/>
      <c r="H58" s="61"/>
      <c r="I58" s="62"/>
      <c r="J58" s="63"/>
      <c r="K58" s="60"/>
      <c r="L58" s="59">
        <f>IF(L57&lt;F57,0,IF(L57=F57,1,2))</f>
        <v>2</v>
      </c>
      <c r="M58" s="59">
        <f>IF(M57&lt;E57,0,IF(M57=E57,1,2))</f>
        <v>0</v>
      </c>
      <c r="N58" s="59">
        <f>IF(N57&lt;D57,0,IF(N57=D57,1,2))</f>
        <v>2</v>
      </c>
      <c r="O58" s="59">
        <f>IF(O57&lt;C57,0,IF(O57=C57,1,2))</f>
        <v>0</v>
      </c>
      <c r="P58" s="139"/>
      <c r="Q58" s="135"/>
    </row>
    <row r="59" spans="1:17" x14ac:dyDescent="0.25">
      <c r="A59" s="30"/>
      <c r="B59" s="172" t="str">
        <f>IF(H59=J59,"Stechen","Kein Stechen erforderlich")</f>
        <v>Stechen</v>
      </c>
      <c r="C59" s="173"/>
      <c r="D59" s="174"/>
      <c r="E59" s="175" t="s">
        <v>10</v>
      </c>
      <c r="F59" s="176"/>
      <c r="G59" s="69">
        <f>G57+G55+G53</f>
        <v>1133</v>
      </c>
      <c r="H59" s="31">
        <f>H57+H55+H53</f>
        <v>12</v>
      </c>
      <c r="I59" s="32" t="s">
        <v>37</v>
      </c>
      <c r="J59" s="70">
        <f>J57+J55+J53</f>
        <v>12</v>
      </c>
      <c r="K59" s="69">
        <f>K57+K55+K53</f>
        <v>1146</v>
      </c>
      <c r="L59" s="175" t="s">
        <v>10</v>
      </c>
      <c r="M59" s="176"/>
      <c r="N59" s="177" t="str">
        <f>IF(H59=J59,"Stechen","Kein Stechen erforderlich")</f>
        <v>Stechen</v>
      </c>
      <c r="O59" s="178"/>
      <c r="P59" s="179"/>
      <c r="Q59" s="30"/>
    </row>
    <row r="60" spans="1:17" ht="15.75" thickBot="1" x14ac:dyDescent="0.3">
      <c r="A60" s="108"/>
      <c r="B60" s="108"/>
      <c r="C60" s="108"/>
      <c r="D60" s="108"/>
      <c r="E60" s="108"/>
      <c r="F60" s="108"/>
      <c r="G60" s="108"/>
      <c r="H60" s="108"/>
      <c r="I60" s="108"/>
      <c r="J60" s="108"/>
      <c r="K60" s="108"/>
      <c r="L60" s="108"/>
      <c r="M60" s="108"/>
      <c r="N60" s="108"/>
      <c r="O60" s="108"/>
      <c r="P60" s="108"/>
      <c r="Q60" s="108"/>
    </row>
    <row r="61" spans="1:17" ht="15.75" thickBot="1" x14ac:dyDescent="0.3">
      <c r="A61" s="22"/>
      <c r="B61" s="128"/>
      <c r="C61" s="129"/>
      <c r="D61" s="129"/>
      <c r="E61" s="130" t="s">
        <v>38</v>
      </c>
      <c r="F61" s="131"/>
      <c r="G61" s="130" t="s">
        <v>39</v>
      </c>
      <c r="H61" s="132"/>
      <c r="I61" s="131"/>
      <c r="J61" s="130" t="s">
        <v>40</v>
      </c>
      <c r="K61" s="131"/>
      <c r="L61" s="130" t="s">
        <v>41</v>
      </c>
      <c r="M61" s="131"/>
      <c r="N61" s="129" t="s">
        <v>45</v>
      </c>
      <c r="O61" s="129"/>
      <c r="P61" s="133"/>
      <c r="Q61" s="22"/>
    </row>
    <row r="62" spans="1:17" x14ac:dyDescent="0.25">
      <c r="A62" s="123" t="s">
        <v>36</v>
      </c>
      <c r="B62" s="123"/>
      <c r="C62" s="124" t="s">
        <v>42</v>
      </c>
      <c r="D62" s="124"/>
      <c r="E62" s="33">
        <v>1</v>
      </c>
      <c r="F62" s="34">
        <v>2</v>
      </c>
      <c r="G62" s="33">
        <v>3</v>
      </c>
      <c r="H62" s="125">
        <v>4</v>
      </c>
      <c r="I62" s="126"/>
      <c r="J62" s="33">
        <v>5</v>
      </c>
      <c r="K62" s="34">
        <v>6</v>
      </c>
      <c r="L62" s="33">
        <v>7</v>
      </c>
      <c r="M62" s="34">
        <v>8</v>
      </c>
      <c r="N62" s="124" t="s">
        <v>42</v>
      </c>
      <c r="O62" s="124"/>
      <c r="P62" s="127" t="s">
        <v>36</v>
      </c>
      <c r="Q62" s="127"/>
    </row>
    <row r="63" spans="1:17" x14ac:dyDescent="0.25">
      <c r="A63" s="104">
        <v>1</v>
      </c>
      <c r="B63" s="106" t="s">
        <v>43</v>
      </c>
      <c r="C63" s="108" t="s">
        <v>44</v>
      </c>
      <c r="D63" s="108"/>
      <c r="E63" s="52">
        <v>9.9</v>
      </c>
      <c r="F63" s="53">
        <v>9.8000000000000007</v>
      </c>
      <c r="G63" s="52">
        <v>8.3000000000000007</v>
      </c>
      <c r="H63" s="170">
        <v>10.3</v>
      </c>
      <c r="I63" s="171"/>
      <c r="J63" s="52">
        <v>9.8000000000000007</v>
      </c>
      <c r="K63" s="53">
        <v>10.199999999999999</v>
      </c>
      <c r="L63" s="52"/>
      <c r="M63" s="53"/>
      <c r="N63" s="111" t="s">
        <v>44</v>
      </c>
      <c r="O63" s="108"/>
      <c r="P63" s="112" t="s">
        <v>43</v>
      </c>
      <c r="Q63" s="104">
        <v>2</v>
      </c>
    </row>
    <row r="64" spans="1:17" x14ac:dyDescent="0.25">
      <c r="A64" s="105"/>
      <c r="B64" s="107"/>
      <c r="C64" s="108" t="s">
        <v>36</v>
      </c>
      <c r="D64" s="114"/>
      <c r="E64" s="37" t="s">
        <v>45</v>
      </c>
      <c r="F64" s="38" t="s">
        <v>45</v>
      </c>
      <c r="G64" s="37" t="s">
        <v>45</v>
      </c>
      <c r="H64" s="115" t="s">
        <v>45</v>
      </c>
      <c r="I64" s="116" t="s">
        <v>45</v>
      </c>
      <c r="J64" s="37" t="s">
        <v>45</v>
      </c>
      <c r="K64" s="38" t="s">
        <v>45</v>
      </c>
      <c r="L64" s="37" t="s">
        <v>45</v>
      </c>
      <c r="M64" s="38" t="s">
        <v>45</v>
      </c>
      <c r="N64" s="111" t="s">
        <v>36</v>
      </c>
      <c r="O64" s="108"/>
      <c r="P64" s="113"/>
      <c r="Q64" s="105"/>
    </row>
    <row r="65" spans="1:17" x14ac:dyDescent="0.25">
      <c r="A65" s="104">
        <v>0</v>
      </c>
      <c r="B65" s="106" t="s">
        <v>46</v>
      </c>
      <c r="C65" s="108" t="s">
        <v>44</v>
      </c>
      <c r="D65" s="108"/>
      <c r="E65" s="35"/>
      <c r="F65" s="36"/>
      <c r="G65" s="35"/>
      <c r="H65" s="117"/>
      <c r="I65" s="118"/>
      <c r="J65" s="35"/>
      <c r="K65" s="36"/>
      <c r="L65" s="35"/>
      <c r="M65" s="36"/>
      <c r="N65" s="111" t="s">
        <v>44</v>
      </c>
      <c r="O65" s="108"/>
      <c r="P65" s="112" t="s">
        <v>46</v>
      </c>
      <c r="Q65" s="104">
        <v>0</v>
      </c>
    </row>
    <row r="66" spans="1:17" x14ac:dyDescent="0.25">
      <c r="A66" s="105"/>
      <c r="B66" s="107"/>
      <c r="C66" s="108" t="s">
        <v>36</v>
      </c>
      <c r="D66" s="114"/>
      <c r="E66" s="39" t="s">
        <v>45</v>
      </c>
      <c r="F66" s="40" t="s">
        <v>45</v>
      </c>
      <c r="G66" s="39" t="s">
        <v>45</v>
      </c>
      <c r="H66" s="121" t="s">
        <v>45</v>
      </c>
      <c r="I66" s="122" t="s">
        <v>45</v>
      </c>
      <c r="J66" s="39" t="s">
        <v>45</v>
      </c>
      <c r="K66" s="40" t="s">
        <v>45</v>
      </c>
      <c r="L66" s="39" t="s">
        <v>45</v>
      </c>
      <c r="M66" s="40" t="s">
        <v>45</v>
      </c>
      <c r="N66" s="111" t="s">
        <v>36</v>
      </c>
      <c r="O66" s="108"/>
      <c r="P66" s="113"/>
      <c r="Q66" s="105"/>
    </row>
    <row r="67" spans="1:17" x14ac:dyDescent="0.25">
      <c r="A67" s="104">
        <v>0</v>
      </c>
      <c r="B67" s="106" t="s">
        <v>47</v>
      </c>
      <c r="C67" s="108" t="s">
        <v>44</v>
      </c>
      <c r="D67" s="108"/>
      <c r="E67" s="41"/>
      <c r="F67" s="42"/>
      <c r="G67" s="41"/>
      <c r="H67" s="109"/>
      <c r="I67" s="110"/>
      <c r="J67" s="41"/>
      <c r="K67" s="42"/>
      <c r="L67" s="41"/>
      <c r="M67" s="42"/>
      <c r="N67" s="111" t="s">
        <v>44</v>
      </c>
      <c r="O67" s="108"/>
      <c r="P67" s="112" t="s">
        <v>47</v>
      </c>
      <c r="Q67" s="104">
        <v>0</v>
      </c>
    </row>
    <row r="68" spans="1:17" ht="15.75" thickBot="1" x14ac:dyDescent="0.3">
      <c r="A68" s="105"/>
      <c r="B68" s="107"/>
      <c r="C68" s="108" t="s">
        <v>36</v>
      </c>
      <c r="D68" s="108"/>
      <c r="E68" s="43" t="s">
        <v>45</v>
      </c>
      <c r="F68" s="44" t="s">
        <v>45</v>
      </c>
      <c r="G68" s="43" t="s">
        <v>45</v>
      </c>
      <c r="H68" s="119" t="s">
        <v>45</v>
      </c>
      <c r="I68" s="120" t="s">
        <v>45</v>
      </c>
      <c r="J68" s="43" t="s">
        <v>45</v>
      </c>
      <c r="K68" s="44" t="s">
        <v>45</v>
      </c>
      <c r="L68" s="43" t="s">
        <v>45</v>
      </c>
      <c r="M68" s="44" t="s">
        <v>45</v>
      </c>
      <c r="N68" s="108" t="s">
        <v>36</v>
      </c>
      <c r="O68" s="108"/>
      <c r="P68" s="113"/>
      <c r="Q68" s="105"/>
    </row>
    <row r="69" spans="1:17" x14ac:dyDescent="0.25">
      <c r="A69" s="45"/>
      <c r="B69" s="22"/>
      <c r="C69" s="46"/>
      <c r="D69" s="47">
        <v>0</v>
      </c>
      <c r="E69" s="48">
        <v>0</v>
      </c>
      <c r="F69" s="48">
        <v>0</v>
      </c>
      <c r="G69" s="48">
        <v>0</v>
      </c>
      <c r="H69" s="48">
        <v>0</v>
      </c>
      <c r="I69" s="49"/>
      <c r="J69" s="48">
        <v>0</v>
      </c>
      <c r="K69" s="48">
        <v>0</v>
      </c>
      <c r="L69" s="48">
        <v>0</v>
      </c>
      <c r="M69" s="48">
        <v>0</v>
      </c>
      <c r="N69" s="50">
        <v>0</v>
      </c>
      <c r="O69" s="51"/>
      <c r="P69" s="22"/>
      <c r="Q69" s="45"/>
    </row>
  </sheetData>
  <mergeCells count="191">
    <mergeCell ref="A1:M1"/>
    <mergeCell ref="N1:Q1"/>
    <mergeCell ref="A7:Q7"/>
    <mergeCell ref="A28:Q28"/>
    <mergeCell ref="A49:Q49"/>
    <mergeCell ref="C3:O3"/>
    <mergeCell ref="C4:O4"/>
    <mergeCell ref="A11:A12"/>
    <mergeCell ref="B11:B12"/>
    <mergeCell ref="P11:P12"/>
    <mergeCell ref="Q11:Q12"/>
    <mergeCell ref="A13:A14"/>
    <mergeCell ref="B13:B14"/>
    <mergeCell ref="P13:P14"/>
    <mergeCell ref="Q13:Q14"/>
    <mergeCell ref="C5:O5"/>
    <mergeCell ref="A9:F9"/>
    <mergeCell ref="H9:J9"/>
    <mergeCell ref="L9:Q9"/>
    <mergeCell ref="A18:Q18"/>
    <mergeCell ref="B19:D19"/>
    <mergeCell ref="E19:F19"/>
    <mergeCell ref="G19:I19"/>
    <mergeCell ref="J19:K19"/>
    <mergeCell ref="L19:M19"/>
    <mergeCell ref="N19:P19"/>
    <mergeCell ref="A15:A16"/>
    <mergeCell ref="B15:B16"/>
    <mergeCell ref="P15:P16"/>
    <mergeCell ref="Q15:Q16"/>
    <mergeCell ref="B17:D17"/>
    <mergeCell ref="E17:F17"/>
    <mergeCell ref="L17:M17"/>
    <mergeCell ref="N17:P17"/>
    <mergeCell ref="A20:B20"/>
    <mergeCell ref="C20:D20"/>
    <mergeCell ref="H20:I20"/>
    <mergeCell ref="N20:O20"/>
    <mergeCell ref="P20:Q20"/>
    <mergeCell ref="A21:A22"/>
    <mergeCell ref="B21:B22"/>
    <mergeCell ref="C21:D21"/>
    <mergeCell ref="H21:I21"/>
    <mergeCell ref="N21:O21"/>
    <mergeCell ref="P21:P22"/>
    <mergeCell ref="Q21:Q22"/>
    <mergeCell ref="C22:D22"/>
    <mergeCell ref="H22:I22"/>
    <mergeCell ref="N22:O22"/>
    <mergeCell ref="A23:A24"/>
    <mergeCell ref="B23:B24"/>
    <mergeCell ref="C23:D23"/>
    <mergeCell ref="H23:I23"/>
    <mergeCell ref="N23:O23"/>
    <mergeCell ref="P23:P24"/>
    <mergeCell ref="Q23:Q24"/>
    <mergeCell ref="C24:D24"/>
    <mergeCell ref="H24:I24"/>
    <mergeCell ref="N24:O24"/>
    <mergeCell ref="A25:A26"/>
    <mergeCell ref="B25:B26"/>
    <mergeCell ref="C25:D25"/>
    <mergeCell ref="H25:I25"/>
    <mergeCell ref="N25:O25"/>
    <mergeCell ref="P25:P26"/>
    <mergeCell ref="Q25:Q26"/>
    <mergeCell ref="C26:D26"/>
    <mergeCell ref="H26:I26"/>
    <mergeCell ref="N26:O26"/>
    <mergeCell ref="A32:A33"/>
    <mergeCell ref="B32:B33"/>
    <mergeCell ref="P32:P33"/>
    <mergeCell ref="Q32:Q33"/>
    <mergeCell ref="A34:A35"/>
    <mergeCell ref="B34:B35"/>
    <mergeCell ref="P34:P35"/>
    <mergeCell ref="Q34:Q35"/>
    <mergeCell ref="A30:F30"/>
    <mergeCell ref="H30:J30"/>
    <mergeCell ref="L30:Q30"/>
    <mergeCell ref="A39:Q39"/>
    <mergeCell ref="B40:D40"/>
    <mergeCell ref="E40:F40"/>
    <mergeCell ref="G40:I40"/>
    <mergeCell ref="J40:K40"/>
    <mergeCell ref="L40:M40"/>
    <mergeCell ref="N40:P40"/>
    <mergeCell ref="A36:A37"/>
    <mergeCell ref="B36:B37"/>
    <mergeCell ref="P36:P37"/>
    <mergeCell ref="Q36:Q37"/>
    <mergeCell ref="B38:D38"/>
    <mergeCell ref="E38:F38"/>
    <mergeCell ref="L38:M38"/>
    <mergeCell ref="N38:P38"/>
    <mergeCell ref="A41:B41"/>
    <mergeCell ref="C41:D41"/>
    <mergeCell ref="H41:I41"/>
    <mergeCell ref="N41:O41"/>
    <mergeCell ref="P41:Q41"/>
    <mergeCell ref="A42:A43"/>
    <mergeCell ref="B42:B43"/>
    <mergeCell ref="C42:D42"/>
    <mergeCell ref="H42:I42"/>
    <mergeCell ref="N42:O42"/>
    <mergeCell ref="P42:P43"/>
    <mergeCell ref="Q42:Q43"/>
    <mergeCell ref="C43:D43"/>
    <mergeCell ref="H43:I43"/>
    <mergeCell ref="N43:O43"/>
    <mergeCell ref="A44:A45"/>
    <mergeCell ref="B44:B45"/>
    <mergeCell ref="C44:D44"/>
    <mergeCell ref="H44:I44"/>
    <mergeCell ref="N44:O44"/>
    <mergeCell ref="P44:P45"/>
    <mergeCell ref="Q44:Q45"/>
    <mergeCell ref="C45:D45"/>
    <mergeCell ref="H45:I45"/>
    <mergeCell ref="N45:O45"/>
    <mergeCell ref="A46:A47"/>
    <mergeCell ref="B46:B47"/>
    <mergeCell ref="C46:D46"/>
    <mergeCell ref="H46:I46"/>
    <mergeCell ref="N46:O46"/>
    <mergeCell ref="P46:P47"/>
    <mergeCell ref="Q46:Q47"/>
    <mergeCell ref="C47:D47"/>
    <mergeCell ref="H47:I47"/>
    <mergeCell ref="N47:O47"/>
    <mergeCell ref="A53:A54"/>
    <mergeCell ref="B53:B54"/>
    <mergeCell ref="P53:P54"/>
    <mergeCell ref="Q53:Q54"/>
    <mergeCell ref="A55:A56"/>
    <mergeCell ref="B55:B56"/>
    <mergeCell ref="P55:P56"/>
    <mergeCell ref="Q55:Q56"/>
    <mergeCell ref="A51:F51"/>
    <mergeCell ref="H51:J51"/>
    <mergeCell ref="L51:Q51"/>
    <mergeCell ref="A60:Q60"/>
    <mergeCell ref="B61:D61"/>
    <mergeCell ref="E61:F61"/>
    <mergeCell ref="G61:I61"/>
    <mergeCell ref="J61:K61"/>
    <mergeCell ref="L61:M61"/>
    <mergeCell ref="N61:P61"/>
    <mergeCell ref="A57:A58"/>
    <mergeCell ref="B57:B58"/>
    <mergeCell ref="P57:P58"/>
    <mergeCell ref="Q57:Q58"/>
    <mergeCell ref="B59:D59"/>
    <mergeCell ref="E59:F59"/>
    <mergeCell ref="L59:M59"/>
    <mergeCell ref="N59:P59"/>
    <mergeCell ref="A62:B62"/>
    <mergeCell ref="C62:D62"/>
    <mergeCell ref="H62:I62"/>
    <mergeCell ref="N62:O62"/>
    <mergeCell ref="P62:Q62"/>
    <mergeCell ref="A63:A64"/>
    <mergeCell ref="B63:B64"/>
    <mergeCell ref="C63:D63"/>
    <mergeCell ref="H63:I63"/>
    <mergeCell ref="N63:O63"/>
    <mergeCell ref="P63:P64"/>
    <mergeCell ref="Q63:Q64"/>
    <mergeCell ref="C64:D64"/>
    <mergeCell ref="H64:I64"/>
    <mergeCell ref="N64:O64"/>
    <mergeCell ref="A65:A66"/>
    <mergeCell ref="B65:B66"/>
    <mergeCell ref="C65:D65"/>
    <mergeCell ref="H65:I65"/>
    <mergeCell ref="N65:O65"/>
    <mergeCell ref="P65:P66"/>
    <mergeCell ref="Q65:Q66"/>
    <mergeCell ref="C66:D66"/>
    <mergeCell ref="H66:I66"/>
    <mergeCell ref="N66:O66"/>
    <mergeCell ref="A67:A68"/>
    <mergeCell ref="B67:B68"/>
    <mergeCell ref="C67:D67"/>
    <mergeCell ref="H67:I67"/>
    <mergeCell ref="N67:O67"/>
    <mergeCell ref="P67:P68"/>
    <mergeCell ref="Q67:Q68"/>
    <mergeCell ref="C68:D68"/>
    <mergeCell ref="H68:I68"/>
    <mergeCell ref="N68:O68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69"/>
  <sheetViews>
    <sheetView topLeftCell="A22" workbookViewId="0">
      <selection activeCell="K52" sqref="K52"/>
    </sheetView>
  </sheetViews>
  <sheetFormatPr baseColWidth="10" defaultRowHeight="15" x14ac:dyDescent="0.25"/>
  <cols>
    <col min="1" max="1" width="11.42578125" style="22"/>
    <col min="2" max="2" width="25.7109375" style="22" customWidth="1"/>
    <col min="3" max="15" width="6.7109375" style="22" customWidth="1"/>
    <col min="16" max="16" width="26.5703125" style="22" customWidth="1"/>
    <col min="17" max="20" width="11.42578125" style="22"/>
    <col min="21" max="21" width="19" style="22" bestFit="1" customWidth="1"/>
    <col min="22" max="16384" width="11.42578125" style="22"/>
  </cols>
  <sheetData>
    <row r="1" spans="1:17" ht="30" x14ac:dyDescent="0.25">
      <c r="A1" s="161" t="s">
        <v>6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2">
        <v>44878</v>
      </c>
      <c r="O1" s="163"/>
      <c r="P1" s="163"/>
      <c r="Q1" s="163"/>
    </row>
    <row r="3" spans="1:17" x14ac:dyDescent="0.25">
      <c r="C3" s="97" t="s">
        <v>28</v>
      </c>
      <c r="D3" s="164"/>
      <c r="E3" s="164"/>
      <c r="F3" s="164"/>
      <c r="G3" s="164"/>
      <c r="H3" s="164"/>
      <c r="I3" s="164"/>
      <c r="J3" s="164"/>
      <c r="K3" s="164"/>
      <c r="L3" s="164"/>
      <c r="M3" s="164"/>
      <c r="N3" s="164"/>
      <c r="O3" s="164"/>
    </row>
    <row r="4" spans="1:17" x14ac:dyDescent="0.25">
      <c r="C4" s="98" t="s">
        <v>69</v>
      </c>
      <c r="D4" s="98"/>
      <c r="E4" s="98"/>
      <c r="F4" s="98"/>
      <c r="G4" s="98"/>
      <c r="H4" s="98"/>
      <c r="I4" s="98"/>
      <c r="J4" s="98"/>
      <c r="K4" s="98"/>
      <c r="L4" s="98"/>
      <c r="M4" s="98"/>
      <c r="N4" s="98"/>
      <c r="O4" s="98"/>
    </row>
    <row r="5" spans="1:17" x14ac:dyDescent="0.25">
      <c r="C5" s="97" t="s">
        <v>29</v>
      </c>
      <c r="D5" s="164"/>
      <c r="E5" s="164"/>
      <c r="F5" s="164"/>
      <c r="G5" s="164"/>
      <c r="H5" s="164"/>
      <c r="I5" s="164"/>
      <c r="J5" s="164"/>
      <c r="K5" s="164"/>
      <c r="L5" s="164"/>
      <c r="M5" s="164"/>
      <c r="N5" s="164"/>
      <c r="O5" s="164"/>
    </row>
    <row r="7" spans="1:17" x14ac:dyDescent="0.25">
      <c r="A7" s="149" t="s">
        <v>70</v>
      </c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149"/>
      <c r="M7" s="149"/>
      <c r="N7" s="149"/>
      <c r="O7" s="149"/>
      <c r="P7" s="149"/>
      <c r="Q7" s="149"/>
    </row>
    <row r="9" spans="1:17" ht="15.75" thickBot="1" x14ac:dyDescent="0.3">
      <c r="A9" s="180" t="s">
        <v>50</v>
      </c>
      <c r="B9" s="181"/>
      <c r="C9" s="181"/>
      <c r="D9" s="181"/>
      <c r="E9" s="181"/>
      <c r="F9" s="182"/>
      <c r="G9" s="23">
        <v>3</v>
      </c>
      <c r="H9" s="153" t="s">
        <v>27</v>
      </c>
      <c r="I9" s="153"/>
      <c r="J9" s="153"/>
      <c r="K9" s="23">
        <v>0</v>
      </c>
      <c r="L9" s="180" t="s">
        <v>73</v>
      </c>
      <c r="M9" s="181"/>
      <c r="N9" s="181"/>
      <c r="O9" s="181"/>
      <c r="P9" s="181"/>
      <c r="Q9" s="182"/>
    </row>
    <row r="10" spans="1:17" ht="15.75" thickBot="1" x14ac:dyDescent="0.3">
      <c r="A10" s="24" t="s">
        <v>30</v>
      </c>
      <c r="B10" s="25" t="s">
        <v>31</v>
      </c>
      <c r="C10" s="26" t="s">
        <v>32</v>
      </c>
      <c r="D10" s="26" t="s">
        <v>33</v>
      </c>
      <c r="E10" s="26" t="s">
        <v>34</v>
      </c>
      <c r="F10" s="26" t="s">
        <v>35</v>
      </c>
      <c r="G10" s="25" t="s">
        <v>36</v>
      </c>
      <c r="H10" s="27"/>
      <c r="I10" s="27"/>
      <c r="J10" s="27"/>
      <c r="K10" s="28"/>
      <c r="L10" s="26" t="s">
        <v>35</v>
      </c>
      <c r="M10" s="26" t="s">
        <v>34</v>
      </c>
      <c r="N10" s="26" t="s">
        <v>33</v>
      </c>
      <c r="O10" s="26" t="s">
        <v>32</v>
      </c>
      <c r="P10" s="28" t="s">
        <v>31</v>
      </c>
      <c r="Q10" s="29" t="s">
        <v>30</v>
      </c>
    </row>
    <row r="11" spans="1:17" x14ac:dyDescent="0.25">
      <c r="A11" s="148">
        <v>1</v>
      </c>
      <c r="B11" s="136" t="s">
        <v>54</v>
      </c>
      <c r="C11" s="54">
        <v>93</v>
      </c>
      <c r="D11" s="54">
        <v>96</v>
      </c>
      <c r="E11" s="54">
        <v>91</v>
      </c>
      <c r="F11" s="54">
        <v>95</v>
      </c>
      <c r="G11" s="55">
        <f>SUM(C11:F11)</f>
        <v>375</v>
      </c>
      <c r="H11" s="56">
        <f>SUM(C12:F12)</f>
        <v>6</v>
      </c>
      <c r="I11" s="57" t="s">
        <v>37</v>
      </c>
      <c r="J11" s="58">
        <f>SUM(L12:O12)</f>
        <v>2</v>
      </c>
      <c r="K11" s="55">
        <f>SUM(L11:O11)</f>
        <v>365</v>
      </c>
      <c r="L11" s="54">
        <v>91</v>
      </c>
      <c r="M11" s="54">
        <v>93</v>
      </c>
      <c r="N11" s="54">
        <v>89</v>
      </c>
      <c r="O11" s="54">
        <v>92</v>
      </c>
      <c r="P11" s="157" t="s">
        <v>75</v>
      </c>
      <c r="Q11" s="148">
        <v>2</v>
      </c>
    </row>
    <row r="12" spans="1:17" x14ac:dyDescent="0.25">
      <c r="A12" s="135"/>
      <c r="B12" s="137"/>
      <c r="C12" s="59">
        <f>IF(C11&lt;O11,0,IF(C11=O11,1,2))</f>
        <v>2</v>
      </c>
      <c r="D12" s="59">
        <f>IF(D11&lt;N11,0,IF(D11=N11,1,2))</f>
        <v>2</v>
      </c>
      <c r="E12" s="59">
        <f>IF(E11&lt;M11,0,IF(E11=M11,1,2))</f>
        <v>0</v>
      </c>
      <c r="F12" s="59">
        <f>IF(F11&lt;L11,0,IF(F11=L11,1,2))</f>
        <v>2</v>
      </c>
      <c r="G12" s="60"/>
      <c r="H12" s="61"/>
      <c r="I12" s="62"/>
      <c r="J12" s="63"/>
      <c r="K12" s="60"/>
      <c r="L12" s="59">
        <f>IF(L11&lt;F11,0,IF(L11=F11,1,2))</f>
        <v>0</v>
      </c>
      <c r="M12" s="59">
        <f>IF(M11&lt;E11,0,IF(M11=E11,1,2))</f>
        <v>2</v>
      </c>
      <c r="N12" s="59">
        <f>IF(N11&lt;D11,0,IF(N11=D11,1,2))</f>
        <v>0</v>
      </c>
      <c r="O12" s="59">
        <f>IF(O11&lt;C11,0,IF(O11=C11,1,2))</f>
        <v>0</v>
      </c>
      <c r="P12" s="158"/>
      <c r="Q12" s="135"/>
    </row>
    <row r="13" spans="1:17" x14ac:dyDescent="0.25">
      <c r="A13" s="134">
        <v>2</v>
      </c>
      <c r="B13" s="136" t="s">
        <v>20</v>
      </c>
      <c r="C13" s="64">
        <v>97</v>
      </c>
      <c r="D13" s="64">
        <v>98</v>
      </c>
      <c r="E13" s="64">
        <v>97</v>
      </c>
      <c r="F13" s="64">
        <v>99</v>
      </c>
      <c r="G13" s="65">
        <f t="shared" ref="G13:G15" si="0">SUM(C13:F13)</f>
        <v>391</v>
      </c>
      <c r="H13" s="66">
        <f>SUM(C14:F14)</f>
        <v>8</v>
      </c>
      <c r="I13" s="67" t="s">
        <v>37</v>
      </c>
      <c r="J13" s="68">
        <f>SUM(L14:O14)</f>
        <v>0</v>
      </c>
      <c r="K13" s="65">
        <f t="shared" ref="K13:K15" si="1">SUM(L13:O13)</f>
        <v>374</v>
      </c>
      <c r="L13" s="64">
        <v>91</v>
      </c>
      <c r="M13" s="64">
        <v>94</v>
      </c>
      <c r="N13" s="64">
        <v>96</v>
      </c>
      <c r="O13" s="64">
        <v>93</v>
      </c>
      <c r="P13" s="138" t="s">
        <v>81</v>
      </c>
      <c r="Q13" s="134">
        <v>4</v>
      </c>
    </row>
    <row r="14" spans="1:17" x14ac:dyDescent="0.25">
      <c r="A14" s="135"/>
      <c r="B14" s="137"/>
      <c r="C14" s="59">
        <f>IF(C13&lt;O13,0,IF(C13=O13,1,2))</f>
        <v>2</v>
      </c>
      <c r="D14" s="59">
        <f>IF(D13&lt;N13,0,IF(D13=N13,1,2))</f>
        <v>2</v>
      </c>
      <c r="E14" s="59">
        <f>IF(E13&lt;M13,0,IF(E13=M13,1,2))</f>
        <v>2</v>
      </c>
      <c r="F14" s="59">
        <f>IF(F13&lt;L13,0,IF(F13=L13,1,2))</f>
        <v>2</v>
      </c>
      <c r="G14" s="60"/>
      <c r="H14" s="61"/>
      <c r="I14" s="62"/>
      <c r="J14" s="63"/>
      <c r="K14" s="60"/>
      <c r="L14" s="59">
        <f>IF(L13&lt;F13,0,IF(L13=F13,1,2))</f>
        <v>0</v>
      </c>
      <c r="M14" s="59">
        <f>IF(M13&lt;E13,0,IF(M13=E13,1,2))</f>
        <v>0</v>
      </c>
      <c r="N14" s="59">
        <f>IF(N13&lt;D13,0,IF(N13=D13,1,2))</f>
        <v>0</v>
      </c>
      <c r="O14" s="59">
        <f>IF(O13&lt;C13,0,IF(O13=C13,1,2))</f>
        <v>0</v>
      </c>
      <c r="P14" s="139"/>
      <c r="Q14" s="135"/>
    </row>
    <row r="15" spans="1:17" x14ac:dyDescent="0.25">
      <c r="A15" s="134">
        <v>3</v>
      </c>
      <c r="B15" s="136" t="s">
        <v>22</v>
      </c>
      <c r="C15" s="64">
        <v>93</v>
      </c>
      <c r="D15" s="64">
        <v>97</v>
      </c>
      <c r="E15" s="64">
        <v>96</v>
      </c>
      <c r="F15" s="64">
        <v>93</v>
      </c>
      <c r="G15" s="65">
        <f t="shared" si="0"/>
        <v>379</v>
      </c>
      <c r="H15" s="66">
        <f>SUM(C16:F16)</f>
        <v>8</v>
      </c>
      <c r="I15" s="67" t="s">
        <v>37</v>
      </c>
      <c r="J15" s="68">
        <f>SUM(L16:O16)</f>
        <v>0</v>
      </c>
      <c r="K15" s="65">
        <f t="shared" si="1"/>
        <v>356</v>
      </c>
      <c r="L15" s="64">
        <v>85</v>
      </c>
      <c r="M15" s="64">
        <v>93</v>
      </c>
      <c r="N15" s="64">
        <v>91</v>
      </c>
      <c r="O15" s="64">
        <v>87</v>
      </c>
      <c r="P15" s="138" t="s">
        <v>82</v>
      </c>
      <c r="Q15" s="134">
        <v>6</v>
      </c>
    </row>
    <row r="16" spans="1:17" x14ac:dyDescent="0.25">
      <c r="A16" s="135"/>
      <c r="B16" s="137"/>
      <c r="C16" s="59">
        <f>IF(C15&lt;O15,0,IF(C15=O15,1,2))</f>
        <v>2</v>
      </c>
      <c r="D16" s="59">
        <f>IF(D15&lt;N15,0,IF(D15=N15,1,2))</f>
        <v>2</v>
      </c>
      <c r="E16" s="59">
        <f>IF(E15&lt;M15,0,IF(E15=M15,1,2))</f>
        <v>2</v>
      </c>
      <c r="F16" s="59">
        <f>IF(F15&lt;L15,0,IF(F15=L15,1,2))</f>
        <v>2</v>
      </c>
      <c r="G16" s="60"/>
      <c r="H16" s="61"/>
      <c r="I16" s="62"/>
      <c r="J16" s="63"/>
      <c r="K16" s="60"/>
      <c r="L16" s="59">
        <f>IF(L15&lt;F15,0,IF(L15=F15,1,2))</f>
        <v>0</v>
      </c>
      <c r="M16" s="59">
        <f>IF(M15&lt;E15,0,IF(M15=E15,1,2))</f>
        <v>0</v>
      </c>
      <c r="N16" s="59">
        <f>IF(N15&lt;D15,0,IF(N15=D15,1,2))</f>
        <v>0</v>
      </c>
      <c r="O16" s="59">
        <f>IF(O15&lt;C15,0,IF(O15=C15,1,2))</f>
        <v>0</v>
      </c>
      <c r="P16" s="139"/>
      <c r="Q16" s="135"/>
    </row>
    <row r="17" spans="1:24" x14ac:dyDescent="0.25">
      <c r="A17" s="30"/>
      <c r="B17" s="172" t="str">
        <f>IF(H17=J17,"Stechen","Kein Stechen erforderlich")</f>
        <v>Kein Stechen erforderlich</v>
      </c>
      <c r="C17" s="173"/>
      <c r="D17" s="174"/>
      <c r="E17" s="175" t="s">
        <v>10</v>
      </c>
      <c r="F17" s="176"/>
      <c r="G17" s="69">
        <f>G15+G13+G11</f>
        <v>1145</v>
      </c>
      <c r="H17" s="31">
        <f>H15+H13+H11</f>
        <v>22</v>
      </c>
      <c r="I17" s="32" t="s">
        <v>37</v>
      </c>
      <c r="J17" s="70">
        <f>J15+J13+J11</f>
        <v>2</v>
      </c>
      <c r="K17" s="69">
        <f>K15+K13+K11</f>
        <v>1095</v>
      </c>
      <c r="L17" s="175" t="s">
        <v>10</v>
      </c>
      <c r="M17" s="176"/>
      <c r="N17" s="177" t="str">
        <f>IF(H17=J17,"Stechen","Kein Stechen erforderlich")</f>
        <v>Kein Stechen erforderlich</v>
      </c>
      <c r="O17" s="178"/>
      <c r="P17" s="179"/>
      <c r="Q17" s="30"/>
    </row>
    <row r="18" spans="1:24" ht="15.75" thickBot="1" x14ac:dyDescent="0.3">
      <c r="A18" s="108"/>
      <c r="B18" s="108"/>
      <c r="C18" s="108"/>
      <c r="D18" s="108"/>
      <c r="E18" s="108"/>
      <c r="F18" s="108"/>
      <c r="G18" s="108"/>
      <c r="H18" s="108"/>
      <c r="I18" s="108"/>
      <c r="J18" s="108"/>
      <c r="K18" s="108"/>
      <c r="L18" s="108"/>
      <c r="M18" s="108"/>
      <c r="N18" s="108"/>
      <c r="O18" s="108"/>
      <c r="P18" s="108"/>
      <c r="Q18" s="108"/>
    </row>
    <row r="19" spans="1:24" ht="15.75" thickBot="1" x14ac:dyDescent="0.3">
      <c r="B19" s="128"/>
      <c r="C19" s="129"/>
      <c r="D19" s="129"/>
      <c r="E19" s="130" t="s">
        <v>38</v>
      </c>
      <c r="F19" s="131"/>
      <c r="G19" s="130" t="s">
        <v>39</v>
      </c>
      <c r="H19" s="132"/>
      <c r="I19" s="131"/>
      <c r="J19" s="130" t="s">
        <v>40</v>
      </c>
      <c r="K19" s="131"/>
      <c r="L19" s="130" t="s">
        <v>41</v>
      </c>
      <c r="M19" s="131"/>
      <c r="N19" s="129"/>
      <c r="O19" s="129"/>
      <c r="P19" s="133"/>
    </row>
    <row r="20" spans="1:24" x14ac:dyDescent="0.25">
      <c r="A20" s="123" t="s">
        <v>36</v>
      </c>
      <c r="B20" s="123"/>
      <c r="C20" s="124" t="s">
        <v>42</v>
      </c>
      <c r="D20" s="124"/>
      <c r="E20" s="33">
        <v>1</v>
      </c>
      <c r="F20" s="34">
        <v>2</v>
      </c>
      <c r="G20" s="33">
        <v>3</v>
      </c>
      <c r="H20" s="125">
        <v>4</v>
      </c>
      <c r="I20" s="126"/>
      <c r="J20" s="33">
        <v>5</v>
      </c>
      <c r="K20" s="34">
        <v>6</v>
      </c>
      <c r="L20" s="33">
        <v>7</v>
      </c>
      <c r="M20" s="34">
        <v>8</v>
      </c>
      <c r="N20" s="124" t="s">
        <v>42</v>
      </c>
      <c r="O20" s="124"/>
      <c r="P20" s="127" t="s">
        <v>36</v>
      </c>
      <c r="Q20" s="127"/>
    </row>
    <row r="21" spans="1:24" x14ac:dyDescent="0.25">
      <c r="A21" s="104">
        <v>0</v>
      </c>
      <c r="B21" s="106" t="s">
        <v>43</v>
      </c>
      <c r="C21" s="108" t="s">
        <v>44</v>
      </c>
      <c r="D21" s="108"/>
      <c r="E21" s="35"/>
      <c r="F21" s="36"/>
      <c r="G21" s="35"/>
      <c r="H21" s="117"/>
      <c r="I21" s="118"/>
      <c r="J21" s="35"/>
      <c r="K21" s="36"/>
      <c r="L21" s="35"/>
      <c r="M21" s="36"/>
      <c r="N21" s="111" t="s">
        <v>44</v>
      </c>
      <c r="O21" s="108"/>
      <c r="P21" s="112" t="s">
        <v>43</v>
      </c>
      <c r="Q21" s="104">
        <v>0</v>
      </c>
      <c r="U21" s="22" t="str">
        <f>A9</f>
        <v>TAV Mautern</v>
      </c>
      <c r="V21" s="71">
        <f>G17</f>
        <v>1145</v>
      </c>
      <c r="W21" s="22">
        <f>H17</f>
        <v>22</v>
      </c>
      <c r="X21" s="22">
        <f>G9</f>
        <v>3</v>
      </c>
    </row>
    <row r="22" spans="1:24" x14ac:dyDescent="0.25">
      <c r="A22" s="105"/>
      <c r="B22" s="107"/>
      <c r="C22" s="108" t="s">
        <v>36</v>
      </c>
      <c r="D22" s="114"/>
      <c r="E22" s="37"/>
      <c r="F22" s="38"/>
      <c r="G22" s="37"/>
      <c r="H22" s="115"/>
      <c r="I22" s="116"/>
      <c r="J22" s="37"/>
      <c r="K22" s="38"/>
      <c r="L22" s="37" t="s">
        <v>45</v>
      </c>
      <c r="M22" s="38" t="s">
        <v>45</v>
      </c>
      <c r="N22" s="111" t="s">
        <v>36</v>
      </c>
      <c r="O22" s="108"/>
      <c r="P22" s="113"/>
      <c r="Q22" s="105"/>
      <c r="U22" s="22" t="str">
        <f>B11</f>
        <v>Mörth Sebastian</v>
      </c>
      <c r="V22" s="71">
        <f>G11</f>
        <v>375</v>
      </c>
      <c r="W22" s="71">
        <f>H11</f>
        <v>6</v>
      </c>
    </row>
    <row r="23" spans="1:24" x14ac:dyDescent="0.25">
      <c r="A23" s="104">
        <v>0</v>
      </c>
      <c r="B23" s="106" t="s">
        <v>46</v>
      </c>
      <c r="C23" s="108" t="s">
        <v>44</v>
      </c>
      <c r="D23" s="108"/>
      <c r="E23" s="35"/>
      <c r="F23" s="36"/>
      <c r="G23" s="35"/>
      <c r="H23" s="117"/>
      <c r="I23" s="118"/>
      <c r="J23" s="35"/>
      <c r="K23" s="36"/>
      <c r="L23" s="35"/>
      <c r="M23" s="36"/>
      <c r="N23" s="111" t="s">
        <v>44</v>
      </c>
      <c r="O23" s="108"/>
      <c r="P23" s="112" t="s">
        <v>46</v>
      </c>
      <c r="Q23" s="104">
        <v>0</v>
      </c>
      <c r="U23" s="22" t="str">
        <f>B13</f>
        <v>Mörth Stefanie</v>
      </c>
      <c r="V23" s="71">
        <f>G13</f>
        <v>391</v>
      </c>
      <c r="W23" s="71">
        <f>H13</f>
        <v>8</v>
      </c>
    </row>
    <row r="24" spans="1:24" x14ac:dyDescent="0.25">
      <c r="A24" s="105"/>
      <c r="B24" s="107"/>
      <c r="C24" s="108" t="s">
        <v>36</v>
      </c>
      <c r="D24" s="114"/>
      <c r="E24" s="39" t="s">
        <v>45</v>
      </c>
      <c r="F24" s="40" t="s">
        <v>45</v>
      </c>
      <c r="G24" s="39" t="s">
        <v>45</v>
      </c>
      <c r="H24" s="121" t="s">
        <v>45</v>
      </c>
      <c r="I24" s="122" t="s">
        <v>45</v>
      </c>
      <c r="J24" s="39" t="s">
        <v>45</v>
      </c>
      <c r="K24" s="40" t="s">
        <v>45</v>
      </c>
      <c r="L24" s="39" t="s">
        <v>45</v>
      </c>
      <c r="M24" s="40" t="s">
        <v>45</v>
      </c>
      <c r="N24" s="111" t="s">
        <v>36</v>
      </c>
      <c r="O24" s="108"/>
      <c r="P24" s="113"/>
      <c r="Q24" s="105"/>
      <c r="U24" s="22" t="str">
        <f>B15</f>
        <v>Mötschlmaier Laura</v>
      </c>
      <c r="V24" s="71">
        <f>G15</f>
        <v>379</v>
      </c>
      <c r="W24" s="71">
        <f>H15</f>
        <v>8</v>
      </c>
    </row>
    <row r="25" spans="1:24" x14ac:dyDescent="0.25">
      <c r="A25" s="104">
        <v>0</v>
      </c>
      <c r="B25" s="106" t="s">
        <v>47</v>
      </c>
      <c r="C25" s="108" t="s">
        <v>44</v>
      </c>
      <c r="D25" s="108"/>
      <c r="E25" s="41"/>
      <c r="F25" s="42"/>
      <c r="G25" s="41"/>
      <c r="H25" s="109"/>
      <c r="I25" s="110"/>
      <c r="J25" s="41"/>
      <c r="K25" s="42"/>
      <c r="L25" s="41"/>
      <c r="M25" s="42"/>
      <c r="N25" s="111" t="s">
        <v>44</v>
      </c>
      <c r="O25" s="108"/>
      <c r="P25" s="112" t="s">
        <v>47</v>
      </c>
      <c r="Q25" s="104">
        <v>0</v>
      </c>
      <c r="U25" s="22" t="str">
        <f>L9</f>
        <v>SV Kainisch</v>
      </c>
      <c r="V25" s="71">
        <f>K17</f>
        <v>1095</v>
      </c>
      <c r="W25" s="71">
        <f>J17</f>
        <v>2</v>
      </c>
      <c r="X25" s="22">
        <f>K9</f>
        <v>0</v>
      </c>
    </row>
    <row r="26" spans="1:24" ht="15.75" thickBot="1" x14ac:dyDescent="0.3">
      <c r="A26" s="105"/>
      <c r="B26" s="107"/>
      <c r="C26" s="108" t="s">
        <v>36</v>
      </c>
      <c r="D26" s="108"/>
      <c r="E26" s="43" t="s">
        <v>45</v>
      </c>
      <c r="F26" s="44" t="s">
        <v>45</v>
      </c>
      <c r="G26" s="43" t="s">
        <v>45</v>
      </c>
      <c r="H26" s="119" t="s">
        <v>45</v>
      </c>
      <c r="I26" s="120" t="s">
        <v>45</v>
      </c>
      <c r="J26" s="43" t="s">
        <v>45</v>
      </c>
      <c r="K26" s="44" t="s">
        <v>45</v>
      </c>
      <c r="L26" s="43" t="s">
        <v>45</v>
      </c>
      <c r="M26" s="44" t="s">
        <v>45</v>
      </c>
      <c r="N26" s="108" t="s">
        <v>36</v>
      </c>
      <c r="O26" s="108"/>
      <c r="P26" s="113"/>
      <c r="Q26" s="105"/>
      <c r="U26" s="22" t="str">
        <f>P11</f>
        <v>Schrempf Wilhelm</v>
      </c>
      <c r="V26" s="71">
        <f>K11</f>
        <v>365</v>
      </c>
      <c r="W26" s="71">
        <f>J11</f>
        <v>2</v>
      </c>
    </row>
    <row r="27" spans="1:24" x14ac:dyDescent="0.25">
      <c r="A27" s="45"/>
      <c r="C27" s="46"/>
      <c r="D27" s="47">
        <v>1</v>
      </c>
      <c r="E27" s="48">
        <v>1</v>
      </c>
      <c r="F27" s="48">
        <v>0</v>
      </c>
      <c r="G27" s="48">
        <v>0</v>
      </c>
      <c r="H27" s="48">
        <v>2</v>
      </c>
      <c r="I27" s="49"/>
      <c r="J27" s="48">
        <v>1</v>
      </c>
      <c r="K27" s="48">
        <v>0</v>
      </c>
      <c r="L27" s="48">
        <v>0</v>
      </c>
      <c r="M27" s="48">
        <v>0</v>
      </c>
      <c r="N27" s="50">
        <v>1</v>
      </c>
      <c r="O27" s="51"/>
      <c r="Q27" s="45"/>
      <c r="U27" s="22" t="str">
        <f>P13</f>
        <v>Kreuzer Elias</v>
      </c>
      <c r="V27" s="71">
        <f>K13</f>
        <v>374</v>
      </c>
      <c r="W27" s="71">
        <f t="shared" ref="W27:W28" si="2">J12</f>
        <v>0</v>
      </c>
    </row>
    <row r="28" spans="1:24" x14ac:dyDescent="0.25">
      <c r="A28" s="149" t="s">
        <v>71</v>
      </c>
      <c r="B28" s="149"/>
      <c r="C28" s="149"/>
      <c r="D28" s="149"/>
      <c r="E28" s="149"/>
      <c r="F28" s="149"/>
      <c r="G28" s="149"/>
      <c r="H28" s="149"/>
      <c r="I28" s="149"/>
      <c r="J28" s="149"/>
      <c r="K28" s="149"/>
      <c r="L28" s="149"/>
      <c r="M28" s="149"/>
      <c r="N28" s="149"/>
      <c r="O28" s="149"/>
      <c r="P28" s="149"/>
      <c r="Q28" s="149"/>
      <c r="U28" s="22" t="str">
        <f>P15</f>
        <v>Hofer Antonia</v>
      </c>
      <c r="V28" s="71">
        <f>K15</f>
        <v>356</v>
      </c>
      <c r="W28" s="71">
        <f t="shared" si="2"/>
        <v>0</v>
      </c>
    </row>
    <row r="29" spans="1:24" x14ac:dyDescent="0.25">
      <c r="U29" s="22" t="str">
        <f>A30</f>
        <v>SV Eggersdorf</v>
      </c>
      <c r="V29" s="71">
        <f>G38</f>
        <v>1146</v>
      </c>
      <c r="W29" s="71">
        <f>H38</f>
        <v>11</v>
      </c>
      <c r="X29" s="22">
        <f>G30</f>
        <v>0</v>
      </c>
    </row>
    <row r="30" spans="1:24" ht="15.75" thickBot="1" x14ac:dyDescent="0.3">
      <c r="A30" s="180" t="s">
        <v>16</v>
      </c>
      <c r="B30" s="181"/>
      <c r="C30" s="181"/>
      <c r="D30" s="181"/>
      <c r="E30" s="181"/>
      <c r="F30" s="182"/>
      <c r="G30" s="23">
        <v>0</v>
      </c>
      <c r="H30" s="153" t="s">
        <v>27</v>
      </c>
      <c r="I30" s="153"/>
      <c r="J30" s="153"/>
      <c r="K30" s="23">
        <v>3</v>
      </c>
      <c r="L30" s="180" t="s">
        <v>2</v>
      </c>
      <c r="M30" s="181"/>
      <c r="N30" s="181"/>
      <c r="O30" s="181"/>
      <c r="P30" s="181"/>
      <c r="Q30" s="182"/>
      <c r="U30" s="22" t="str">
        <f>B32</f>
        <v>Glockengießer Elisa</v>
      </c>
      <c r="V30" s="71">
        <f>G32</f>
        <v>389</v>
      </c>
      <c r="W30" s="71">
        <f>H32</f>
        <v>3</v>
      </c>
    </row>
    <row r="31" spans="1:24" ht="15.75" thickBot="1" x14ac:dyDescent="0.3">
      <c r="A31" s="24" t="s">
        <v>30</v>
      </c>
      <c r="B31" s="25" t="s">
        <v>31</v>
      </c>
      <c r="C31" s="26" t="s">
        <v>32</v>
      </c>
      <c r="D31" s="26" t="s">
        <v>33</v>
      </c>
      <c r="E31" s="26" t="s">
        <v>34</v>
      </c>
      <c r="F31" s="26" t="s">
        <v>35</v>
      </c>
      <c r="G31" s="25" t="s">
        <v>36</v>
      </c>
      <c r="H31" s="27"/>
      <c r="I31" s="27"/>
      <c r="J31" s="27"/>
      <c r="K31" s="28"/>
      <c r="L31" s="26" t="s">
        <v>35</v>
      </c>
      <c r="M31" s="26" t="s">
        <v>34</v>
      </c>
      <c r="N31" s="26" t="s">
        <v>33</v>
      </c>
      <c r="O31" s="26" t="s">
        <v>32</v>
      </c>
      <c r="P31" s="28" t="s">
        <v>31</v>
      </c>
      <c r="Q31" s="29" t="s">
        <v>30</v>
      </c>
      <c r="U31" s="22" t="str">
        <f>B34</f>
        <v>Kristandl Manfred</v>
      </c>
      <c r="V31" s="71">
        <f>G34</f>
        <v>384</v>
      </c>
      <c r="W31" s="71">
        <f>H34</f>
        <v>8</v>
      </c>
    </row>
    <row r="32" spans="1:24" ht="15" customHeight="1" x14ac:dyDescent="0.25">
      <c r="A32" s="148">
        <v>1</v>
      </c>
      <c r="B32" s="136" t="s">
        <v>80</v>
      </c>
      <c r="C32" s="54">
        <v>99</v>
      </c>
      <c r="D32" s="54">
        <v>98</v>
      </c>
      <c r="E32" s="54">
        <v>95</v>
      </c>
      <c r="F32" s="54">
        <v>97</v>
      </c>
      <c r="G32" s="55">
        <f>SUM(C32:F32)</f>
        <v>389</v>
      </c>
      <c r="H32" s="56">
        <f>SUM(C33:F33)</f>
        <v>3</v>
      </c>
      <c r="I32" s="57" t="s">
        <v>37</v>
      </c>
      <c r="J32" s="58">
        <f>SUM(L33:O33)</f>
        <v>5</v>
      </c>
      <c r="K32" s="55">
        <f>SUM(L32:O32)</f>
        <v>390</v>
      </c>
      <c r="L32" s="54">
        <v>97</v>
      </c>
      <c r="M32" s="54">
        <v>97</v>
      </c>
      <c r="N32" s="54">
        <v>100</v>
      </c>
      <c r="O32" s="54">
        <v>96</v>
      </c>
      <c r="P32" s="157" t="s">
        <v>3</v>
      </c>
      <c r="Q32" s="148">
        <v>2</v>
      </c>
      <c r="U32" s="22" t="str">
        <f>B36</f>
        <v>Hottowy Bernhard</v>
      </c>
      <c r="V32" s="71">
        <f>G36</f>
        <v>373</v>
      </c>
      <c r="W32" s="71">
        <f>H36</f>
        <v>0</v>
      </c>
    </row>
    <row r="33" spans="1:26" ht="15" customHeight="1" x14ac:dyDescent="0.25">
      <c r="A33" s="135"/>
      <c r="B33" s="137"/>
      <c r="C33" s="59">
        <f>IF(C32&lt;O32,0,IF(C32=O32,1,2))</f>
        <v>2</v>
      </c>
      <c r="D33" s="59">
        <f>IF(D32&lt;N32,0,IF(D32=N32,1,2))</f>
        <v>0</v>
      </c>
      <c r="E33" s="59">
        <f>IF(E32&lt;M32,0,IF(E32=M32,1,2))</f>
        <v>0</v>
      </c>
      <c r="F33" s="59">
        <f>IF(F32&lt;L32,0,IF(F32=L32,1,2))</f>
        <v>1</v>
      </c>
      <c r="G33" s="60"/>
      <c r="H33" s="61"/>
      <c r="I33" s="62"/>
      <c r="J33" s="63"/>
      <c r="K33" s="60"/>
      <c r="L33" s="59">
        <f>IF(L32&lt;F32,0,IF(L32=F32,1,2))</f>
        <v>1</v>
      </c>
      <c r="M33" s="59">
        <f>IF(M32&lt;E32,0,IF(M32=E32,1,2))</f>
        <v>2</v>
      </c>
      <c r="N33" s="59">
        <f>IF(N32&lt;D32,0,IF(N32=D32,1,2))</f>
        <v>2</v>
      </c>
      <c r="O33" s="59">
        <f>IF(O32&lt;C32,0,IF(O32=C32,1,2))</f>
        <v>0</v>
      </c>
      <c r="P33" s="158"/>
      <c r="Q33" s="135"/>
      <c r="U33" s="22" t="str">
        <f>L30</f>
        <v>SV Krieglach</v>
      </c>
      <c r="V33" s="71">
        <f>K38</f>
        <v>1150</v>
      </c>
      <c r="W33" s="71">
        <f>J38</f>
        <v>13</v>
      </c>
      <c r="X33" s="22">
        <f>K30</f>
        <v>3</v>
      </c>
    </row>
    <row r="34" spans="1:26" ht="15" customHeight="1" x14ac:dyDescent="0.25">
      <c r="A34" s="134">
        <v>2</v>
      </c>
      <c r="B34" s="136" t="s">
        <v>18</v>
      </c>
      <c r="C34" s="64">
        <v>93</v>
      </c>
      <c r="D34" s="64">
        <v>98</v>
      </c>
      <c r="E34" s="64">
        <v>97</v>
      </c>
      <c r="F34" s="64">
        <v>96</v>
      </c>
      <c r="G34" s="65">
        <f t="shared" ref="G34" si="3">SUM(C34:F34)</f>
        <v>384</v>
      </c>
      <c r="H34" s="66">
        <f>SUM(C35:F35)</f>
        <v>8</v>
      </c>
      <c r="I34" s="67" t="s">
        <v>37</v>
      </c>
      <c r="J34" s="68">
        <f>SUM(L35:O35)</f>
        <v>0</v>
      </c>
      <c r="K34" s="65">
        <f t="shared" ref="K34" si="4">SUM(L34:O34)</f>
        <v>370</v>
      </c>
      <c r="L34" s="64">
        <v>93</v>
      </c>
      <c r="M34" s="64">
        <v>92</v>
      </c>
      <c r="N34" s="64">
        <v>94</v>
      </c>
      <c r="O34" s="64">
        <v>91</v>
      </c>
      <c r="P34" s="138" t="s">
        <v>53</v>
      </c>
      <c r="Q34" s="134">
        <v>4</v>
      </c>
      <c r="U34" s="22" t="str">
        <f>P32</f>
        <v>Schrittwieser Daniel</v>
      </c>
      <c r="V34" s="71">
        <f>K32</f>
        <v>390</v>
      </c>
      <c r="W34" s="71">
        <f>J32</f>
        <v>5</v>
      </c>
    </row>
    <row r="35" spans="1:26" ht="15" customHeight="1" x14ac:dyDescent="0.25">
      <c r="A35" s="135"/>
      <c r="B35" s="137"/>
      <c r="C35" s="59">
        <f>IF(C34&lt;O34,0,IF(C34=O34,1,2))</f>
        <v>2</v>
      </c>
      <c r="D35" s="59">
        <f>IF(D34&lt;N34,0,IF(D34=N34,1,2))</f>
        <v>2</v>
      </c>
      <c r="E35" s="59">
        <f>IF(E34&lt;M34,0,IF(E34=M34,1,2))</f>
        <v>2</v>
      </c>
      <c r="F35" s="59">
        <f>IF(F34&lt;L34,0,IF(F34=L34,1,2))</f>
        <v>2</v>
      </c>
      <c r="G35" s="60"/>
      <c r="H35" s="61"/>
      <c r="I35" s="62"/>
      <c r="J35" s="63"/>
      <c r="K35" s="60"/>
      <c r="L35" s="59">
        <f>IF(L34&lt;F34,0,IF(L34=F34,1,2))</f>
        <v>0</v>
      </c>
      <c r="M35" s="59">
        <f>IF(M34&lt;E34,0,IF(M34=E34,1,2))</f>
        <v>0</v>
      </c>
      <c r="N35" s="59">
        <f>IF(N34&lt;D34,0,IF(N34=D34,1,2))</f>
        <v>0</v>
      </c>
      <c r="O35" s="59">
        <f>IF(O34&lt;C34,0,IF(O34=C34,1,2))</f>
        <v>0</v>
      </c>
      <c r="P35" s="139"/>
      <c r="Q35" s="135"/>
      <c r="U35" s="22" t="str">
        <f>P34</f>
        <v>Neuburger Martin</v>
      </c>
      <c r="V35" s="71">
        <f>K34</f>
        <v>370</v>
      </c>
      <c r="W35" s="71">
        <f>J34</f>
        <v>0</v>
      </c>
    </row>
    <row r="36" spans="1:26" ht="15" customHeight="1" x14ac:dyDescent="0.25">
      <c r="A36" s="134">
        <v>3</v>
      </c>
      <c r="B36" s="136" t="s">
        <v>79</v>
      </c>
      <c r="C36" s="64">
        <v>91</v>
      </c>
      <c r="D36" s="64">
        <v>93</v>
      </c>
      <c r="E36" s="64">
        <v>94</v>
      </c>
      <c r="F36" s="64">
        <v>95</v>
      </c>
      <c r="G36" s="65">
        <f t="shared" ref="G36" si="5">SUM(C36:F36)</f>
        <v>373</v>
      </c>
      <c r="H36" s="66">
        <f>SUM(C37:F37)</f>
        <v>0</v>
      </c>
      <c r="I36" s="67" t="s">
        <v>37</v>
      </c>
      <c r="J36" s="68">
        <f>SUM(L37:O37)</f>
        <v>8</v>
      </c>
      <c r="K36" s="65">
        <f t="shared" ref="K36" si="6">SUM(L36:O36)</f>
        <v>390</v>
      </c>
      <c r="L36" s="64">
        <v>97</v>
      </c>
      <c r="M36" s="64">
        <v>97</v>
      </c>
      <c r="N36" s="64">
        <v>97</v>
      </c>
      <c r="O36" s="64">
        <v>99</v>
      </c>
      <c r="P36" s="138" t="s">
        <v>4</v>
      </c>
      <c r="Q36" s="134">
        <v>6</v>
      </c>
      <c r="U36" s="22" t="str">
        <f>P36</f>
        <v>Mazilo Harald</v>
      </c>
      <c r="V36" s="71">
        <f>K36</f>
        <v>390</v>
      </c>
      <c r="W36" s="71">
        <f>J36</f>
        <v>8</v>
      </c>
    </row>
    <row r="37" spans="1:26" ht="15" customHeight="1" x14ac:dyDescent="0.25">
      <c r="A37" s="135"/>
      <c r="B37" s="137"/>
      <c r="C37" s="59">
        <f>IF(C36&lt;O36,0,IF(C36=O36,1,2))</f>
        <v>0</v>
      </c>
      <c r="D37" s="59">
        <f>IF(D36&lt;N36,0,IF(D36=N36,1,2))</f>
        <v>0</v>
      </c>
      <c r="E37" s="59">
        <f>IF(E36&lt;M36,0,IF(E36=M36,1,2))</f>
        <v>0</v>
      </c>
      <c r="F37" s="59">
        <f>IF(F36&lt;L36,0,IF(F36=L36,1,2))</f>
        <v>0</v>
      </c>
      <c r="G37" s="60"/>
      <c r="H37" s="61"/>
      <c r="I37" s="62"/>
      <c r="J37" s="63"/>
      <c r="K37" s="60"/>
      <c r="L37" s="59">
        <f>IF(L36&lt;F36,0,IF(L36=F36,1,2))</f>
        <v>2</v>
      </c>
      <c r="M37" s="59">
        <f>IF(M36&lt;E36,0,IF(M36=E36,1,2))</f>
        <v>2</v>
      </c>
      <c r="N37" s="59">
        <f>IF(N36&lt;D36,0,IF(N36=D36,1,2))</f>
        <v>2</v>
      </c>
      <c r="O37" s="59">
        <f>IF(O36&lt;C36,0,IF(O36=C36,1,2))</f>
        <v>2</v>
      </c>
      <c r="P37" s="139"/>
      <c r="Q37" s="135"/>
      <c r="U37" s="22" t="str">
        <f>A51</f>
        <v>SV Raika Langenwang</v>
      </c>
      <c r="V37" s="71">
        <f>G59</f>
        <v>1129</v>
      </c>
      <c r="W37" s="71">
        <f>H59</f>
        <v>19</v>
      </c>
      <c r="X37" s="22">
        <f>G51</f>
        <v>3</v>
      </c>
      <c r="Z37" s="71"/>
    </row>
    <row r="38" spans="1:26" x14ac:dyDescent="0.25">
      <c r="A38" s="30"/>
      <c r="B38" s="172" t="str">
        <f>IF(H38=J38,"Stechen","Kein Stechen erforderlich")</f>
        <v>Kein Stechen erforderlich</v>
      </c>
      <c r="C38" s="173"/>
      <c r="D38" s="174"/>
      <c r="E38" s="175" t="s">
        <v>10</v>
      </c>
      <c r="F38" s="176"/>
      <c r="G38" s="69">
        <f>G36+G34+G32</f>
        <v>1146</v>
      </c>
      <c r="H38" s="31">
        <f>H36+H34+H32</f>
        <v>11</v>
      </c>
      <c r="I38" s="32" t="s">
        <v>37</v>
      </c>
      <c r="J38" s="70">
        <f>J36+J34+J32</f>
        <v>13</v>
      </c>
      <c r="K38" s="69">
        <f>K36+K34+K32</f>
        <v>1150</v>
      </c>
      <c r="L38" s="175" t="s">
        <v>10</v>
      </c>
      <c r="M38" s="176"/>
      <c r="N38" s="177" t="str">
        <f>IF(H38=J38,"Stechen","Kein Stechen erforderlich")</f>
        <v>Kein Stechen erforderlich</v>
      </c>
      <c r="O38" s="178"/>
      <c r="P38" s="179"/>
      <c r="Q38" s="30"/>
      <c r="U38" s="22" t="str">
        <f>B53</f>
        <v>Fölzer Verona</v>
      </c>
      <c r="V38" s="71">
        <f>G53</f>
        <v>393</v>
      </c>
      <c r="W38" s="71">
        <f>H53</f>
        <v>8</v>
      </c>
      <c r="Z38" s="71"/>
    </row>
    <row r="39" spans="1:26" ht="15.75" thickBot="1" x14ac:dyDescent="0.3">
      <c r="A39" s="108"/>
      <c r="B39" s="108"/>
      <c r="C39" s="108"/>
      <c r="D39" s="108"/>
      <c r="E39" s="108"/>
      <c r="F39" s="108"/>
      <c r="G39" s="108"/>
      <c r="H39" s="108"/>
      <c r="I39" s="108"/>
      <c r="J39" s="108"/>
      <c r="K39" s="108"/>
      <c r="L39" s="108"/>
      <c r="M39" s="108"/>
      <c r="N39" s="108"/>
      <c r="O39" s="108"/>
      <c r="P39" s="108"/>
      <c r="Q39" s="108"/>
      <c r="U39" s="22" t="str">
        <f>B55</f>
        <v>Geisler Daniel</v>
      </c>
      <c r="V39" s="71">
        <f>G55</f>
        <v>356</v>
      </c>
      <c r="W39" s="71">
        <f>H55</f>
        <v>4</v>
      </c>
      <c r="Z39" s="71"/>
    </row>
    <row r="40" spans="1:26" ht="15.75" thickBot="1" x14ac:dyDescent="0.3">
      <c r="B40" s="128" t="s">
        <v>45</v>
      </c>
      <c r="C40" s="129"/>
      <c r="D40" s="129"/>
      <c r="E40" s="130" t="s">
        <v>38</v>
      </c>
      <c r="F40" s="131"/>
      <c r="G40" s="130" t="s">
        <v>39</v>
      </c>
      <c r="H40" s="132"/>
      <c r="I40" s="131"/>
      <c r="J40" s="130" t="s">
        <v>40</v>
      </c>
      <c r="K40" s="131"/>
      <c r="L40" s="130" t="s">
        <v>41</v>
      </c>
      <c r="M40" s="131"/>
      <c r="N40" s="129" t="s">
        <v>45</v>
      </c>
      <c r="O40" s="129"/>
      <c r="P40" s="133"/>
      <c r="U40" s="22" t="str">
        <f>B57</f>
        <v>Fölzer Karl-Heinz</v>
      </c>
      <c r="V40" s="71">
        <f>G57</f>
        <v>380</v>
      </c>
      <c r="W40" s="71">
        <f>H57</f>
        <v>7</v>
      </c>
      <c r="Z40" s="71"/>
    </row>
    <row r="41" spans="1:26" x14ac:dyDescent="0.25">
      <c r="A41" s="123" t="s">
        <v>36</v>
      </c>
      <c r="B41" s="123"/>
      <c r="C41" s="124" t="s">
        <v>42</v>
      </c>
      <c r="D41" s="124"/>
      <c r="E41" s="33">
        <v>1</v>
      </c>
      <c r="F41" s="34">
        <v>2</v>
      </c>
      <c r="G41" s="33">
        <v>3</v>
      </c>
      <c r="H41" s="125">
        <v>4</v>
      </c>
      <c r="I41" s="126"/>
      <c r="J41" s="33">
        <v>5</v>
      </c>
      <c r="K41" s="34">
        <v>6</v>
      </c>
      <c r="L41" s="33">
        <v>7</v>
      </c>
      <c r="M41" s="34">
        <v>8</v>
      </c>
      <c r="N41" s="124" t="s">
        <v>42</v>
      </c>
      <c r="O41" s="124"/>
      <c r="P41" s="127" t="s">
        <v>36</v>
      </c>
      <c r="Q41" s="127"/>
      <c r="U41" s="22" t="str">
        <f>L51</f>
        <v>SSV Rohrbach</v>
      </c>
      <c r="V41" s="71">
        <f>K59</f>
        <v>1122</v>
      </c>
      <c r="W41" s="71">
        <f>J59</f>
        <v>5</v>
      </c>
      <c r="X41" s="22">
        <f>K51</f>
        <v>0</v>
      </c>
      <c r="Z41" s="71"/>
    </row>
    <row r="42" spans="1:26" x14ac:dyDescent="0.25">
      <c r="A42" s="104">
        <v>0</v>
      </c>
      <c r="B42" s="106" t="s">
        <v>43</v>
      </c>
      <c r="C42" s="108" t="s">
        <v>44</v>
      </c>
      <c r="D42" s="108"/>
      <c r="E42" s="35"/>
      <c r="F42" s="36"/>
      <c r="G42" s="35"/>
      <c r="H42" s="117"/>
      <c r="I42" s="118"/>
      <c r="J42" s="35"/>
      <c r="K42" s="36"/>
      <c r="L42" s="35"/>
      <c r="M42" s="36"/>
      <c r="N42" s="111" t="s">
        <v>44</v>
      </c>
      <c r="O42" s="108"/>
      <c r="P42" s="112" t="s">
        <v>43</v>
      </c>
      <c r="Q42" s="104">
        <v>0</v>
      </c>
      <c r="U42" s="22" t="str">
        <f>P53</f>
        <v>Glockengießer Manfred</v>
      </c>
      <c r="V42" s="71">
        <f>K53</f>
        <v>374</v>
      </c>
      <c r="W42" s="71">
        <f>J53</f>
        <v>0</v>
      </c>
      <c r="Z42" s="71"/>
    </row>
    <row r="43" spans="1:26" x14ac:dyDescent="0.25">
      <c r="A43" s="105"/>
      <c r="B43" s="107"/>
      <c r="C43" s="108" t="s">
        <v>36</v>
      </c>
      <c r="D43" s="114"/>
      <c r="E43" s="37" t="s">
        <v>45</v>
      </c>
      <c r="F43" s="38" t="s">
        <v>45</v>
      </c>
      <c r="G43" s="37" t="s">
        <v>45</v>
      </c>
      <c r="H43" s="115" t="s">
        <v>45</v>
      </c>
      <c r="I43" s="116" t="s">
        <v>45</v>
      </c>
      <c r="J43" s="37" t="s">
        <v>45</v>
      </c>
      <c r="K43" s="38" t="s">
        <v>45</v>
      </c>
      <c r="L43" s="37" t="s">
        <v>45</v>
      </c>
      <c r="M43" s="38" t="s">
        <v>45</v>
      </c>
      <c r="N43" s="111" t="s">
        <v>36</v>
      </c>
      <c r="O43" s="108"/>
      <c r="P43" s="113"/>
      <c r="Q43" s="105"/>
      <c r="U43" s="22" t="str">
        <f>P55</f>
        <v>Bauernhofer Josef</v>
      </c>
      <c r="V43" s="71">
        <f>K55</f>
        <v>376</v>
      </c>
      <c r="W43" s="71">
        <f>J55</f>
        <v>4</v>
      </c>
      <c r="Z43" s="71"/>
    </row>
    <row r="44" spans="1:26" x14ac:dyDescent="0.25">
      <c r="A44" s="104">
        <v>0</v>
      </c>
      <c r="B44" s="106" t="s">
        <v>46</v>
      </c>
      <c r="C44" s="108" t="s">
        <v>44</v>
      </c>
      <c r="D44" s="108"/>
      <c r="E44" s="35"/>
      <c r="F44" s="36"/>
      <c r="G44" s="35"/>
      <c r="H44" s="117"/>
      <c r="I44" s="118"/>
      <c r="J44" s="35"/>
      <c r="K44" s="36"/>
      <c r="L44" s="35"/>
      <c r="M44" s="36"/>
      <c r="N44" s="111" t="s">
        <v>44</v>
      </c>
      <c r="O44" s="108"/>
      <c r="P44" s="112" t="s">
        <v>46</v>
      </c>
      <c r="Q44" s="104">
        <v>0</v>
      </c>
      <c r="U44" s="22" t="str">
        <f>P57</f>
        <v>Hofer Gerhard</v>
      </c>
      <c r="V44" s="71">
        <f>K57</f>
        <v>372</v>
      </c>
      <c r="W44" s="71">
        <f>J57</f>
        <v>1</v>
      </c>
      <c r="Z44" s="71"/>
    </row>
    <row r="45" spans="1:26" x14ac:dyDescent="0.25">
      <c r="A45" s="105"/>
      <c r="B45" s="107"/>
      <c r="C45" s="108" t="s">
        <v>36</v>
      </c>
      <c r="D45" s="114"/>
      <c r="E45" s="39" t="s">
        <v>45</v>
      </c>
      <c r="F45" s="40" t="s">
        <v>45</v>
      </c>
      <c r="G45" s="39" t="s">
        <v>45</v>
      </c>
      <c r="H45" s="121" t="s">
        <v>45</v>
      </c>
      <c r="I45" s="122" t="s">
        <v>45</v>
      </c>
      <c r="J45" s="39" t="s">
        <v>45</v>
      </c>
      <c r="K45" s="40" t="s">
        <v>45</v>
      </c>
      <c r="L45" s="39" t="s">
        <v>45</v>
      </c>
      <c r="M45" s="40" t="s">
        <v>45</v>
      </c>
      <c r="N45" s="111" t="s">
        <v>36</v>
      </c>
      <c r="O45" s="108"/>
      <c r="P45" s="113"/>
      <c r="Q45" s="105"/>
    </row>
    <row r="46" spans="1:26" x14ac:dyDescent="0.25">
      <c r="A46" s="104">
        <v>0</v>
      </c>
      <c r="B46" s="106" t="s">
        <v>47</v>
      </c>
      <c r="C46" s="108" t="s">
        <v>44</v>
      </c>
      <c r="D46" s="108"/>
      <c r="E46" s="41"/>
      <c r="F46" s="42"/>
      <c r="G46" s="41"/>
      <c r="H46" s="109"/>
      <c r="I46" s="110"/>
      <c r="J46" s="41"/>
      <c r="K46" s="42"/>
      <c r="L46" s="41"/>
      <c r="M46" s="42"/>
      <c r="N46" s="111" t="s">
        <v>44</v>
      </c>
      <c r="O46" s="108"/>
      <c r="P46" s="112" t="s">
        <v>47</v>
      </c>
      <c r="Q46" s="104">
        <v>0</v>
      </c>
    </row>
    <row r="47" spans="1:26" ht="15.75" thickBot="1" x14ac:dyDescent="0.3">
      <c r="A47" s="105"/>
      <c r="B47" s="107"/>
      <c r="C47" s="108" t="s">
        <v>36</v>
      </c>
      <c r="D47" s="108"/>
      <c r="E47" s="43" t="s">
        <v>45</v>
      </c>
      <c r="F47" s="44" t="s">
        <v>45</v>
      </c>
      <c r="G47" s="43" t="s">
        <v>45</v>
      </c>
      <c r="H47" s="119" t="s">
        <v>45</v>
      </c>
      <c r="I47" s="120" t="s">
        <v>45</v>
      </c>
      <c r="J47" s="43" t="s">
        <v>45</v>
      </c>
      <c r="K47" s="44" t="s">
        <v>45</v>
      </c>
      <c r="L47" s="43" t="s">
        <v>45</v>
      </c>
      <c r="M47" s="44" t="s">
        <v>45</v>
      </c>
      <c r="N47" s="108" t="s">
        <v>36</v>
      </c>
      <c r="O47" s="108"/>
      <c r="P47" s="113"/>
      <c r="Q47" s="105"/>
    </row>
    <row r="48" spans="1:26" x14ac:dyDescent="0.25">
      <c r="A48" s="45"/>
      <c r="C48" s="46"/>
      <c r="D48" s="47">
        <v>0</v>
      </c>
      <c r="E48" s="48">
        <v>0</v>
      </c>
      <c r="F48" s="48">
        <v>0</v>
      </c>
      <c r="G48" s="48">
        <v>0</v>
      </c>
      <c r="H48" s="48">
        <v>0</v>
      </c>
      <c r="I48" s="49"/>
      <c r="J48" s="48">
        <v>0</v>
      </c>
      <c r="K48" s="48">
        <v>0</v>
      </c>
      <c r="L48" s="48">
        <v>0</v>
      </c>
      <c r="M48" s="48">
        <v>0</v>
      </c>
      <c r="N48" s="50">
        <v>0</v>
      </c>
      <c r="O48" s="51"/>
      <c r="Q48" s="45"/>
    </row>
    <row r="49" spans="1:17" x14ac:dyDescent="0.25">
      <c r="A49" s="149" t="s">
        <v>72</v>
      </c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9"/>
      <c r="O49" s="149"/>
      <c r="P49" s="149"/>
      <c r="Q49" s="149"/>
    </row>
    <row r="51" spans="1:17" ht="15.75" thickBot="1" x14ac:dyDescent="0.3">
      <c r="A51" s="180" t="s">
        <v>11</v>
      </c>
      <c r="B51" s="181"/>
      <c r="C51" s="181"/>
      <c r="D51" s="181"/>
      <c r="E51" s="181"/>
      <c r="F51" s="182"/>
      <c r="G51" s="23">
        <v>3</v>
      </c>
      <c r="H51" s="153" t="s">
        <v>27</v>
      </c>
      <c r="I51" s="153"/>
      <c r="J51" s="153"/>
      <c r="K51" s="23">
        <v>0</v>
      </c>
      <c r="L51" s="180" t="s">
        <v>51</v>
      </c>
      <c r="M51" s="181"/>
      <c r="N51" s="181"/>
      <c r="O51" s="181"/>
      <c r="P51" s="181"/>
      <c r="Q51" s="182"/>
    </row>
    <row r="52" spans="1:17" ht="15.75" thickBot="1" x14ac:dyDescent="0.3">
      <c r="A52" s="24" t="s">
        <v>30</v>
      </c>
      <c r="B52" s="25"/>
      <c r="C52" s="26" t="s">
        <v>32</v>
      </c>
      <c r="D52" s="26" t="s">
        <v>33</v>
      </c>
      <c r="E52" s="26" t="s">
        <v>34</v>
      </c>
      <c r="F52" s="26" t="s">
        <v>35</v>
      </c>
      <c r="G52" s="25" t="s">
        <v>36</v>
      </c>
      <c r="H52" s="27"/>
      <c r="I52" s="27"/>
      <c r="J52" s="27"/>
      <c r="K52" s="28"/>
      <c r="L52" s="26" t="s">
        <v>35</v>
      </c>
      <c r="M52" s="26" t="s">
        <v>34</v>
      </c>
      <c r="N52" s="26" t="s">
        <v>33</v>
      </c>
      <c r="O52" s="26" t="s">
        <v>32</v>
      </c>
      <c r="P52" s="28" t="s">
        <v>31</v>
      </c>
      <c r="Q52" s="29" t="s">
        <v>30</v>
      </c>
    </row>
    <row r="53" spans="1:17" ht="15" customHeight="1" x14ac:dyDescent="0.25">
      <c r="A53" s="148">
        <v>1</v>
      </c>
      <c r="B53" s="136" t="s">
        <v>12</v>
      </c>
      <c r="C53" s="54">
        <v>98</v>
      </c>
      <c r="D53" s="54">
        <v>98</v>
      </c>
      <c r="E53" s="54">
        <v>99</v>
      </c>
      <c r="F53" s="54">
        <v>98</v>
      </c>
      <c r="G53" s="55">
        <f>SUM(C53:F53)</f>
        <v>393</v>
      </c>
      <c r="H53" s="56">
        <f>SUM(C54:F54)</f>
        <v>8</v>
      </c>
      <c r="I53" s="57" t="s">
        <v>37</v>
      </c>
      <c r="J53" s="58">
        <f>SUM(L54:O54)</f>
        <v>0</v>
      </c>
      <c r="K53" s="55">
        <f>SUM(L53:O53)</f>
        <v>374</v>
      </c>
      <c r="L53" s="54">
        <v>96</v>
      </c>
      <c r="M53" s="54">
        <v>94</v>
      </c>
      <c r="N53" s="54">
        <v>93</v>
      </c>
      <c r="O53" s="54">
        <v>91</v>
      </c>
      <c r="P53" s="157" t="s">
        <v>74</v>
      </c>
      <c r="Q53" s="148">
        <v>2</v>
      </c>
    </row>
    <row r="54" spans="1:17" ht="15" customHeight="1" x14ac:dyDescent="0.25">
      <c r="A54" s="135"/>
      <c r="B54" s="137"/>
      <c r="C54" s="59">
        <f>IF(C53&lt;O53,0,IF(C53=O53,1,2))</f>
        <v>2</v>
      </c>
      <c r="D54" s="59">
        <f>IF(D53&lt;N53,0,IF(D53=N53,1,2))</f>
        <v>2</v>
      </c>
      <c r="E54" s="59">
        <f>IF(E53&lt;M53,0,IF(E53=M53,1,2))</f>
        <v>2</v>
      </c>
      <c r="F54" s="59">
        <f>IF(F53&lt;L53,0,IF(F53=L53,1,2))</f>
        <v>2</v>
      </c>
      <c r="G54" s="60"/>
      <c r="H54" s="61"/>
      <c r="I54" s="62"/>
      <c r="J54" s="63"/>
      <c r="K54" s="60"/>
      <c r="L54" s="59">
        <f>IF(L53&lt;F53,0,IF(L53=F53,1,2))</f>
        <v>0</v>
      </c>
      <c r="M54" s="59">
        <f>IF(M53&lt;E53,0,IF(M53=E53,1,2))</f>
        <v>0</v>
      </c>
      <c r="N54" s="59">
        <f>IF(N53&lt;D53,0,IF(N53=D53,1,2))</f>
        <v>0</v>
      </c>
      <c r="O54" s="59">
        <f>IF(O53&lt;C53,0,IF(O53=C53,1,2))</f>
        <v>0</v>
      </c>
      <c r="P54" s="158"/>
      <c r="Q54" s="135"/>
    </row>
    <row r="55" spans="1:17" ht="15" customHeight="1" x14ac:dyDescent="0.25">
      <c r="A55" s="134">
        <v>2</v>
      </c>
      <c r="B55" s="136" t="s">
        <v>52</v>
      </c>
      <c r="C55" s="64">
        <v>91</v>
      </c>
      <c r="D55" s="64">
        <v>96</v>
      </c>
      <c r="E55" s="64">
        <v>98</v>
      </c>
      <c r="F55" s="64">
        <v>71</v>
      </c>
      <c r="G55" s="65">
        <f t="shared" ref="G55" si="7">SUM(C55:F55)</f>
        <v>356</v>
      </c>
      <c r="H55" s="66">
        <f>SUM(C56:F56)</f>
        <v>4</v>
      </c>
      <c r="I55" s="67" t="s">
        <v>37</v>
      </c>
      <c r="J55" s="68">
        <f>SUM(L56:O56)</f>
        <v>4</v>
      </c>
      <c r="K55" s="65">
        <f t="shared" ref="K55" si="8">SUM(L55:O55)</f>
        <v>376</v>
      </c>
      <c r="L55" s="64">
        <v>96</v>
      </c>
      <c r="M55" s="64">
        <v>96</v>
      </c>
      <c r="N55" s="64">
        <v>91</v>
      </c>
      <c r="O55" s="64">
        <v>93</v>
      </c>
      <c r="P55" s="138" t="s">
        <v>23</v>
      </c>
      <c r="Q55" s="134">
        <v>4</v>
      </c>
    </row>
    <row r="56" spans="1:17" ht="15" customHeight="1" x14ac:dyDescent="0.25">
      <c r="A56" s="135"/>
      <c r="B56" s="137"/>
      <c r="C56" s="59">
        <f>IF(C55&lt;O55,0,IF(C55=O55,1,2))</f>
        <v>0</v>
      </c>
      <c r="D56" s="59">
        <f>IF(D55&lt;N55,0,IF(D55=N55,1,2))</f>
        <v>2</v>
      </c>
      <c r="E56" s="59">
        <f>IF(E55&lt;M55,0,IF(E55=M55,1,2))</f>
        <v>2</v>
      </c>
      <c r="F56" s="59">
        <f>IF(F55&lt;L55,0,IF(F55=L55,1,2))</f>
        <v>0</v>
      </c>
      <c r="G56" s="60"/>
      <c r="H56" s="61"/>
      <c r="I56" s="62"/>
      <c r="J56" s="63"/>
      <c r="K56" s="60"/>
      <c r="L56" s="59">
        <f>IF(L55&lt;F55,0,IF(L55=F55,1,2))</f>
        <v>2</v>
      </c>
      <c r="M56" s="59">
        <f>IF(M55&lt;E55,0,IF(M55=E55,1,2))</f>
        <v>0</v>
      </c>
      <c r="N56" s="59">
        <f>IF(N55&lt;D55,0,IF(N55=D55,1,2))</f>
        <v>0</v>
      </c>
      <c r="O56" s="59">
        <f>IF(O55&lt;C55,0,IF(O55=C55,1,2))</f>
        <v>2</v>
      </c>
      <c r="P56" s="139"/>
      <c r="Q56" s="135"/>
    </row>
    <row r="57" spans="1:17" ht="15" customHeight="1" x14ac:dyDescent="0.25">
      <c r="A57" s="134">
        <v>3</v>
      </c>
      <c r="B57" s="136" t="s">
        <v>13</v>
      </c>
      <c r="C57" s="64">
        <v>92</v>
      </c>
      <c r="D57" s="64">
        <v>96</v>
      </c>
      <c r="E57" s="64">
        <v>96</v>
      </c>
      <c r="F57" s="64">
        <v>96</v>
      </c>
      <c r="G57" s="65">
        <f t="shared" ref="G57" si="9">SUM(C57:F57)</f>
        <v>380</v>
      </c>
      <c r="H57" s="66">
        <f>SUM(C58:F58)</f>
        <v>7</v>
      </c>
      <c r="I57" s="67" t="s">
        <v>37</v>
      </c>
      <c r="J57" s="68">
        <f>SUM(L58:O58)</f>
        <v>1</v>
      </c>
      <c r="K57" s="65">
        <f t="shared" ref="K57" si="10">SUM(L57:O57)</f>
        <v>372</v>
      </c>
      <c r="L57" s="64">
        <v>96</v>
      </c>
      <c r="M57" s="64">
        <v>95</v>
      </c>
      <c r="N57" s="64">
        <v>90</v>
      </c>
      <c r="O57" s="64">
        <v>91</v>
      </c>
      <c r="P57" s="138" t="s">
        <v>24</v>
      </c>
      <c r="Q57" s="134">
        <v>6</v>
      </c>
    </row>
    <row r="58" spans="1:17" ht="15" customHeight="1" x14ac:dyDescent="0.25">
      <c r="A58" s="135"/>
      <c r="B58" s="137"/>
      <c r="C58" s="59">
        <f>IF(C57&lt;O57,0,IF(C57=O57,1,2))</f>
        <v>2</v>
      </c>
      <c r="D58" s="59">
        <f>IF(D57&lt;N57,0,IF(D57=N57,1,2))</f>
        <v>2</v>
      </c>
      <c r="E58" s="59">
        <f>IF(E57&lt;M57,0,IF(E57=M57,1,2))</f>
        <v>2</v>
      </c>
      <c r="F58" s="59">
        <f>IF(F57&lt;L57,0,IF(F57=L57,1,2))</f>
        <v>1</v>
      </c>
      <c r="G58" s="60"/>
      <c r="H58" s="61"/>
      <c r="I58" s="62"/>
      <c r="J58" s="63"/>
      <c r="K58" s="60"/>
      <c r="L58" s="59">
        <f>IF(L57&lt;F57,0,IF(L57=F57,1,2))</f>
        <v>1</v>
      </c>
      <c r="M58" s="59">
        <f>IF(M57&lt;E57,0,IF(M57=E57,1,2))</f>
        <v>0</v>
      </c>
      <c r="N58" s="59">
        <f>IF(N57&lt;D57,0,IF(N57=D57,1,2))</f>
        <v>0</v>
      </c>
      <c r="O58" s="59">
        <f>IF(O57&lt;C57,0,IF(O57=C57,1,2))</f>
        <v>0</v>
      </c>
      <c r="P58" s="139"/>
      <c r="Q58" s="135"/>
    </row>
    <row r="59" spans="1:17" x14ac:dyDescent="0.25">
      <c r="A59" s="30"/>
      <c r="B59" s="172" t="str">
        <f>IF(H59=J59,"Stechen","Kein Stechen erforderlich")</f>
        <v>Kein Stechen erforderlich</v>
      </c>
      <c r="C59" s="173"/>
      <c r="D59" s="174"/>
      <c r="E59" s="175" t="s">
        <v>10</v>
      </c>
      <c r="F59" s="176"/>
      <c r="G59" s="69">
        <f>G57+G55+G53</f>
        <v>1129</v>
      </c>
      <c r="H59" s="31">
        <f>H57+H55+H53</f>
        <v>19</v>
      </c>
      <c r="I59" s="32" t="s">
        <v>37</v>
      </c>
      <c r="J59" s="70">
        <f>J57+J55+J53</f>
        <v>5</v>
      </c>
      <c r="K59" s="69">
        <f>K57+K55+K53</f>
        <v>1122</v>
      </c>
      <c r="L59" s="175" t="s">
        <v>10</v>
      </c>
      <c r="M59" s="176"/>
      <c r="N59" s="177" t="str">
        <f>IF(H59=J59,"Stechen","Kein Stechen erforderlich")</f>
        <v>Kein Stechen erforderlich</v>
      </c>
      <c r="O59" s="178"/>
      <c r="P59" s="179"/>
      <c r="Q59" s="30"/>
    </row>
    <row r="60" spans="1:17" ht="15.75" thickBot="1" x14ac:dyDescent="0.3">
      <c r="A60" s="108"/>
      <c r="B60" s="108"/>
      <c r="C60" s="108"/>
      <c r="D60" s="108"/>
      <c r="E60" s="108"/>
      <c r="F60" s="108"/>
      <c r="G60" s="108"/>
      <c r="H60" s="108"/>
      <c r="I60" s="108"/>
      <c r="J60" s="108"/>
      <c r="K60" s="108"/>
      <c r="L60" s="108"/>
      <c r="M60" s="108"/>
      <c r="N60" s="108"/>
      <c r="O60" s="108"/>
      <c r="P60" s="108"/>
      <c r="Q60" s="108"/>
    </row>
    <row r="61" spans="1:17" ht="15.75" thickBot="1" x14ac:dyDescent="0.3">
      <c r="B61" s="128"/>
      <c r="C61" s="129"/>
      <c r="D61" s="129"/>
      <c r="E61" s="130" t="s">
        <v>38</v>
      </c>
      <c r="F61" s="131"/>
      <c r="G61" s="130" t="s">
        <v>39</v>
      </c>
      <c r="H61" s="132"/>
      <c r="I61" s="131"/>
      <c r="J61" s="130" t="s">
        <v>40</v>
      </c>
      <c r="K61" s="131"/>
      <c r="L61" s="130" t="s">
        <v>41</v>
      </c>
      <c r="M61" s="131"/>
      <c r="N61" s="129" t="s">
        <v>45</v>
      </c>
      <c r="O61" s="129"/>
      <c r="P61" s="133"/>
    </row>
    <row r="62" spans="1:17" x14ac:dyDescent="0.25">
      <c r="A62" s="123" t="s">
        <v>36</v>
      </c>
      <c r="B62" s="123"/>
      <c r="C62" s="124" t="s">
        <v>42</v>
      </c>
      <c r="D62" s="124"/>
      <c r="E62" s="33">
        <v>1</v>
      </c>
      <c r="F62" s="34">
        <v>2</v>
      </c>
      <c r="G62" s="33">
        <v>3</v>
      </c>
      <c r="H62" s="125">
        <v>4</v>
      </c>
      <c r="I62" s="126"/>
      <c r="J62" s="33">
        <v>5</v>
      </c>
      <c r="K62" s="34">
        <v>6</v>
      </c>
      <c r="L62" s="33">
        <v>7</v>
      </c>
      <c r="M62" s="34">
        <v>8</v>
      </c>
      <c r="N62" s="124" t="s">
        <v>42</v>
      </c>
      <c r="O62" s="124"/>
      <c r="P62" s="127" t="s">
        <v>36</v>
      </c>
      <c r="Q62" s="127"/>
    </row>
    <row r="63" spans="1:17" x14ac:dyDescent="0.25">
      <c r="A63" s="104">
        <v>0</v>
      </c>
      <c r="B63" s="106" t="s">
        <v>43</v>
      </c>
      <c r="C63" s="108" t="s">
        <v>44</v>
      </c>
      <c r="D63" s="108"/>
      <c r="E63" s="52"/>
      <c r="F63" s="53"/>
      <c r="G63" s="52"/>
      <c r="H63" s="170"/>
      <c r="I63" s="171"/>
      <c r="J63" s="52"/>
      <c r="K63" s="53"/>
      <c r="L63" s="52"/>
      <c r="M63" s="53"/>
      <c r="N63" s="111" t="s">
        <v>44</v>
      </c>
      <c r="O63" s="108"/>
      <c r="P63" s="112" t="s">
        <v>43</v>
      </c>
      <c r="Q63" s="104">
        <v>0</v>
      </c>
    </row>
    <row r="64" spans="1:17" x14ac:dyDescent="0.25">
      <c r="A64" s="105"/>
      <c r="B64" s="107"/>
      <c r="C64" s="108" t="s">
        <v>36</v>
      </c>
      <c r="D64" s="114"/>
      <c r="E64" s="37" t="s">
        <v>45</v>
      </c>
      <c r="F64" s="38" t="s">
        <v>45</v>
      </c>
      <c r="G64" s="37" t="s">
        <v>45</v>
      </c>
      <c r="H64" s="115" t="s">
        <v>45</v>
      </c>
      <c r="I64" s="116" t="s">
        <v>45</v>
      </c>
      <c r="J64" s="37" t="s">
        <v>45</v>
      </c>
      <c r="K64" s="38" t="s">
        <v>45</v>
      </c>
      <c r="L64" s="37" t="s">
        <v>45</v>
      </c>
      <c r="M64" s="38" t="s">
        <v>45</v>
      </c>
      <c r="N64" s="111" t="s">
        <v>36</v>
      </c>
      <c r="O64" s="108"/>
      <c r="P64" s="113"/>
      <c r="Q64" s="105"/>
    </row>
    <row r="65" spans="1:17" x14ac:dyDescent="0.25">
      <c r="A65" s="104">
        <v>0</v>
      </c>
      <c r="B65" s="106" t="s">
        <v>46</v>
      </c>
      <c r="C65" s="108" t="s">
        <v>44</v>
      </c>
      <c r="D65" s="108"/>
      <c r="E65" s="35"/>
      <c r="F65" s="36"/>
      <c r="G65" s="35"/>
      <c r="H65" s="117"/>
      <c r="I65" s="118"/>
      <c r="J65" s="35"/>
      <c r="K65" s="36"/>
      <c r="L65" s="35"/>
      <c r="M65" s="36"/>
      <c r="N65" s="111" t="s">
        <v>44</v>
      </c>
      <c r="O65" s="108"/>
      <c r="P65" s="112" t="s">
        <v>46</v>
      </c>
      <c r="Q65" s="104">
        <v>0</v>
      </c>
    </row>
    <row r="66" spans="1:17" x14ac:dyDescent="0.25">
      <c r="A66" s="105"/>
      <c r="B66" s="107"/>
      <c r="C66" s="108" t="s">
        <v>36</v>
      </c>
      <c r="D66" s="114"/>
      <c r="E66" s="39" t="s">
        <v>45</v>
      </c>
      <c r="F66" s="40" t="s">
        <v>45</v>
      </c>
      <c r="G66" s="39" t="s">
        <v>45</v>
      </c>
      <c r="H66" s="121" t="s">
        <v>45</v>
      </c>
      <c r="I66" s="122" t="s">
        <v>45</v>
      </c>
      <c r="J66" s="39" t="s">
        <v>45</v>
      </c>
      <c r="K66" s="40" t="s">
        <v>45</v>
      </c>
      <c r="L66" s="39" t="s">
        <v>45</v>
      </c>
      <c r="M66" s="40" t="s">
        <v>45</v>
      </c>
      <c r="N66" s="111" t="s">
        <v>36</v>
      </c>
      <c r="O66" s="108"/>
      <c r="P66" s="113"/>
      <c r="Q66" s="105"/>
    </row>
    <row r="67" spans="1:17" x14ac:dyDescent="0.25">
      <c r="A67" s="104">
        <v>0</v>
      </c>
      <c r="B67" s="106" t="s">
        <v>47</v>
      </c>
      <c r="C67" s="108" t="s">
        <v>44</v>
      </c>
      <c r="D67" s="108"/>
      <c r="E67" s="41"/>
      <c r="F67" s="42"/>
      <c r="G67" s="41"/>
      <c r="H67" s="109"/>
      <c r="I67" s="110"/>
      <c r="J67" s="41"/>
      <c r="K67" s="42"/>
      <c r="L67" s="41"/>
      <c r="M67" s="42"/>
      <c r="N67" s="111" t="s">
        <v>44</v>
      </c>
      <c r="O67" s="108"/>
      <c r="P67" s="112" t="s">
        <v>47</v>
      </c>
      <c r="Q67" s="104">
        <v>0</v>
      </c>
    </row>
    <row r="68" spans="1:17" ht="15.75" thickBot="1" x14ac:dyDescent="0.3">
      <c r="A68" s="105"/>
      <c r="B68" s="107"/>
      <c r="C68" s="108" t="s">
        <v>36</v>
      </c>
      <c r="D68" s="108"/>
      <c r="E68" s="43" t="s">
        <v>45</v>
      </c>
      <c r="F68" s="44" t="s">
        <v>45</v>
      </c>
      <c r="G68" s="43" t="s">
        <v>45</v>
      </c>
      <c r="H68" s="119" t="s">
        <v>45</v>
      </c>
      <c r="I68" s="120" t="s">
        <v>45</v>
      </c>
      <c r="J68" s="43" t="s">
        <v>45</v>
      </c>
      <c r="K68" s="44" t="s">
        <v>45</v>
      </c>
      <c r="L68" s="43" t="s">
        <v>45</v>
      </c>
      <c r="M68" s="44" t="s">
        <v>45</v>
      </c>
      <c r="N68" s="108" t="s">
        <v>36</v>
      </c>
      <c r="O68" s="108"/>
      <c r="P68" s="113"/>
      <c r="Q68" s="105"/>
    </row>
    <row r="69" spans="1:17" x14ac:dyDescent="0.25">
      <c r="A69" s="45"/>
      <c r="C69" s="46"/>
      <c r="D69" s="47">
        <v>0</v>
      </c>
      <c r="E69" s="48">
        <v>0</v>
      </c>
      <c r="F69" s="48">
        <v>0</v>
      </c>
      <c r="G69" s="48">
        <v>0</v>
      </c>
      <c r="H69" s="48">
        <v>0</v>
      </c>
      <c r="I69" s="49"/>
      <c r="J69" s="48">
        <v>0</v>
      </c>
      <c r="K69" s="48">
        <v>0</v>
      </c>
      <c r="L69" s="48">
        <v>0</v>
      </c>
      <c r="M69" s="48">
        <v>0</v>
      </c>
      <c r="N69" s="50">
        <v>0</v>
      </c>
      <c r="O69" s="51"/>
      <c r="Q69" s="45"/>
    </row>
  </sheetData>
  <mergeCells count="191">
    <mergeCell ref="Q67:Q68"/>
    <mergeCell ref="C68:D68"/>
    <mergeCell ref="H68:I68"/>
    <mergeCell ref="N68:O68"/>
    <mergeCell ref="Q65:Q66"/>
    <mergeCell ref="C66:D66"/>
    <mergeCell ref="H66:I66"/>
    <mergeCell ref="N66:O66"/>
    <mergeCell ref="A67:A68"/>
    <mergeCell ref="B67:B68"/>
    <mergeCell ref="C67:D67"/>
    <mergeCell ref="H67:I67"/>
    <mergeCell ref="N67:O67"/>
    <mergeCell ref="P67:P68"/>
    <mergeCell ref="Q63:Q64"/>
    <mergeCell ref="C64:D64"/>
    <mergeCell ref="H64:I64"/>
    <mergeCell ref="N64:O64"/>
    <mergeCell ref="A65:A66"/>
    <mergeCell ref="B65:B66"/>
    <mergeCell ref="C65:D65"/>
    <mergeCell ref="H65:I65"/>
    <mergeCell ref="N65:O65"/>
    <mergeCell ref="P65:P66"/>
    <mergeCell ref="A63:A64"/>
    <mergeCell ref="B63:B64"/>
    <mergeCell ref="C63:D63"/>
    <mergeCell ref="H63:I63"/>
    <mergeCell ref="N63:O63"/>
    <mergeCell ref="P63:P64"/>
    <mergeCell ref="N61:P61"/>
    <mergeCell ref="A62:B62"/>
    <mergeCell ref="C62:D62"/>
    <mergeCell ref="H62:I62"/>
    <mergeCell ref="N62:O62"/>
    <mergeCell ref="P62:Q62"/>
    <mergeCell ref="B59:D59"/>
    <mergeCell ref="E59:F59"/>
    <mergeCell ref="L59:M59"/>
    <mergeCell ref="N59:P59"/>
    <mergeCell ref="A60:Q60"/>
    <mergeCell ref="B61:D61"/>
    <mergeCell ref="E61:F61"/>
    <mergeCell ref="G61:I61"/>
    <mergeCell ref="J61:K61"/>
    <mergeCell ref="L61:M61"/>
    <mergeCell ref="A55:A56"/>
    <mergeCell ref="B55:B56"/>
    <mergeCell ref="P55:P56"/>
    <mergeCell ref="Q55:Q56"/>
    <mergeCell ref="A57:A58"/>
    <mergeCell ref="B57:B58"/>
    <mergeCell ref="P57:P58"/>
    <mergeCell ref="Q57:Q58"/>
    <mergeCell ref="A51:F51"/>
    <mergeCell ref="H51:J51"/>
    <mergeCell ref="L51:Q51"/>
    <mergeCell ref="A53:A54"/>
    <mergeCell ref="B53:B54"/>
    <mergeCell ref="P53:P54"/>
    <mergeCell ref="Q53:Q54"/>
    <mergeCell ref="A49:Q49"/>
    <mergeCell ref="P44:P45"/>
    <mergeCell ref="Q44:Q45"/>
    <mergeCell ref="C45:D45"/>
    <mergeCell ref="H45:I45"/>
    <mergeCell ref="N45:O45"/>
    <mergeCell ref="A46:A47"/>
    <mergeCell ref="B46:B47"/>
    <mergeCell ref="C46:D46"/>
    <mergeCell ref="H46:I46"/>
    <mergeCell ref="N46:O46"/>
    <mergeCell ref="A44:A45"/>
    <mergeCell ref="B44:B45"/>
    <mergeCell ref="C44:D44"/>
    <mergeCell ref="H44:I44"/>
    <mergeCell ref="N44:O44"/>
    <mergeCell ref="P46:P47"/>
    <mergeCell ref="Q46:Q47"/>
    <mergeCell ref="C47:D47"/>
    <mergeCell ref="H47:I47"/>
    <mergeCell ref="N47:O47"/>
    <mergeCell ref="A41:B41"/>
    <mergeCell ref="C41:D41"/>
    <mergeCell ref="H41:I41"/>
    <mergeCell ref="N41:O41"/>
    <mergeCell ref="P41:Q41"/>
    <mergeCell ref="A42:A43"/>
    <mergeCell ref="B42:B43"/>
    <mergeCell ref="C42:D42"/>
    <mergeCell ref="H42:I42"/>
    <mergeCell ref="N42:O42"/>
    <mergeCell ref="P42:P43"/>
    <mergeCell ref="Q42:Q43"/>
    <mergeCell ref="C43:D43"/>
    <mergeCell ref="H43:I43"/>
    <mergeCell ref="N43:O43"/>
    <mergeCell ref="A39:Q39"/>
    <mergeCell ref="B40:D40"/>
    <mergeCell ref="E40:F40"/>
    <mergeCell ref="G40:I40"/>
    <mergeCell ref="J40:K40"/>
    <mergeCell ref="L40:M40"/>
    <mergeCell ref="N40:P40"/>
    <mergeCell ref="A36:A37"/>
    <mergeCell ref="B36:B37"/>
    <mergeCell ref="P36:P37"/>
    <mergeCell ref="Q36:Q37"/>
    <mergeCell ref="B38:D38"/>
    <mergeCell ref="E38:F38"/>
    <mergeCell ref="L38:M38"/>
    <mergeCell ref="N38:P38"/>
    <mergeCell ref="Q32:Q33"/>
    <mergeCell ref="A34:A35"/>
    <mergeCell ref="B34:B35"/>
    <mergeCell ref="P34:P35"/>
    <mergeCell ref="Q34:Q35"/>
    <mergeCell ref="Q25:Q26"/>
    <mergeCell ref="C26:D26"/>
    <mergeCell ref="H26:I26"/>
    <mergeCell ref="N26:O26"/>
    <mergeCell ref="A28:Q28"/>
    <mergeCell ref="A30:F30"/>
    <mergeCell ref="H30:J30"/>
    <mergeCell ref="L30:Q30"/>
    <mergeCell ref="A25:A26"/>
    <mergeCell ref="B25:B26"/>
    <mergeCell ref="C25:D25"/>
    <mergeCell ref="H25:I25"/>
    <mergeCell ref="N25:O25"/>
    <mergeCell ref="P25:P26"/>
    <mergeCell ref="A32:A33"/>
    <mergeCell ref="B32:B33"/>
    <mergeCell ref="P32:P33"/>
    <mergeCell ref="Q21:Q22"/>
    <mergeCell ref="C22:D22"/>
    <mergeCell ref="H22:I22"/>
    <mergeCell ref="N22:O22"/>
    <mergeCell ref="A23:A24"/>
    <mergeCell ref="B23:B24"/>
    <mergeCell ref="C23:D23"/>
    <mergeCell ref="H23:I23"/>
    <mergeCell ref="N23:O23"/>
    <mergeCell ref="P23:P24"/>
    <mergeCell ref="A21:A22"/>
    <mergeCell ref="B21:B22"/>
    <mergeCell ref="C21:D21"/>
    <mergeCell ref="H21:I21"/>
    <mergeCell ref="N21:O21"/>
    <mergeCell ref="P21:P22"/>
    <mergeCell ref="Q23:Q24"/>
    <mergeCell ref="C24:D24"/>
    <mergeCell ref="H24:I24"/>
    <mergeCell ref="N24:O24"/>
    <mergeCell ref="N19:P19"/>
    <mergeCell ref="A20:B20"/>
    <mergeCell ref="C20:D20"/>
    <mergeCell ref="H20:I20"/>
    <mergeCell ref="N20:O20"/>
    <mergeCell ref="P20:Q20"/>
    <mergeCell ref="B17:D17"/>
    <mergeCell ref="E17:F17"/>
    <mergeCell ref="L17:M17"/>
    <mergeCell ref="N17:P17"/>
    <mergeCell ref="A18:Q18"/>
    <mergeCell ref="B19:D19"/>
    <mergeCell ref="E19:F19"/>
    <mergeCell ref="G19:I19"/>
    <mergeCell ref="J19:K19"/>
    <mergeCell ref="L19:M19"/>
    <mergeCell ref="A15:A16"/>
    <mergeCell ref="B15:B16"/>
    <mergeCell ref="P15:P16"/>
    <mergeCell ref="Q15:Q16"/>
    <mergeCell ref="A9:F9"/>
    <mergeCell ref="H9:J9"/>
    <mergeCell ref="L9:Q9"/>
    <mergeCell ref="A11:A12"/>
    <mergeCell ref="B11:B12"/>
    <mergeCell ref="P11:P12"/>
    <mergeCell ref="Q11:Q12"/>
    <mergeCell ref="A1:M1"/>
    <mergeCell ref="N1:Q1"/>
    <mergeCell ref="C3:O3"/>
    <mergeCell ref="C4:O4"/>
    <mergeCell ref="C5:O5"/>
    <mergeCell ref="A7:Q7"/>
    <mergeCell ref="A13:A14"/>
    <mergeCell ref="B13:B14"/>
    <mergeCell ref="P13:P14"/>
    <mergeCell ref="Q13:Q14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69"/>
  <sheetViews>
    <sheetView topLeftCell="A16" workbookViewId="0">
      <selection activeCell="K57" sqref="K57"/>
    </sheetView>
  </sheetViews>
  <sheetFormatPr baseColWidth="10" defaultRowHeight="15" x14ac:dyDescent="0.25"/>
  <cols>
    <col min="1" max="1" width="11.42578125" style="22"/>
    <col min="2" max="2" width="25.7109375" style="22" customWidth="1"/>
    <col min="3" max="15" width="6.7109375" style="22" customWidth="1"/>
    <col min="16" max="16" width="25.7109375" style="22" customWidth="1"/>
    <col min="17" max="20" width="11.42578125" style="22"/>
    <col min="21" max="21" width="19" style="22" bestFit="1" customWidth="1"/>
    <col min="22" max="16384" width="11.42578125" style="22"/>
  </cols>
  <sheetData>
    <row r="1" spans="1:20" ht="30" x14ac:dyDescent="0.25">
      <c r="A1" s="161" t="s">
        <v>7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3"/>
      <c r="O1" s="163"/>
      <c r="P1" s="163"/>
      <c r="Q1" s="163"/>
    </row>
    <row r="3" spans="1:20" x14ac:dyDescent="0.25">
      <c r="C3" s="97" t="s">
        <v>28</v>
      </c>
      <c r="D3" s="164"/>
      <c r="E3" s="164"/>
      <c r="F3" s="164"/>
      <c r="G3" s="164"/>
      <c r="H3" s="164"/>
      <c r="I3" s="164"/>
      <c r="J3" s="164"/>
      <c r="K3" s="164"/>
      <c r="L3" s="164"/>
      <c r="M3" s="164"/>
      <c r="N3" s="164"/>
      <c r="O3" s="164"/>
    </row>
    <row r="4" spans="1:20" x14ac:dyDescent="0.25">
      <c r="C4" s="98" t="s">
        <v>69</v>
      </c>
      <c r="D4" s="98"/>
      <c r="E4" s="98"/>
      <c r="F4" s="98"/>
      <c r="G4" s="98"/>
      <c r="H4" s="98"/>
      <c r="I4" s="98"/>
      <c r="J4" s="98"/>
      <c r="K4" s="98"/>
      <c r="L4" s="98"/>
      <c r="M4" s="98"/>
      <c r="N4" s="98"/>
      <c r="O4" s="98"/>
    </row>
    <row r="5" spans="1:20" x14ac:dyDescent="0.25">
      <c r="C5" s="97" t="s">
        <v>29</v>
      </c>
      <c r="D5" s="164"/>
      <c r="E5" s="164"/>
      <c r="F5" s="164"/>
      <c r="G5" s="164"/>
      <c r="H5" s="164"/>
      <c r="I5" s="164"/>
      <c r="J5" s="164"/>
      <c r="K5" s="164"/>
      <c r="L5" s="164"/>
      <c r="M5" s="164"/>
      <c r="N5" s="164"/>
      <c r="O5" s="164"/>
    </row>
    <row r="7" spans="1:20" x14ac:dyDescent="0.25">
      <c r="A7" s="149" t="s">
        <v>70</v>
      </c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149"/>
      <c r="M7" s="149"/>
      <c r="N7" s="149"/>
      <c r="O7" s="149"/>
      <c r="P7" s="149"/>
      <c r="Q7" s="149"/>
    </row>
    <row r="9" spans="1:20" ht="15.75" thickBot="1" x14ac:dyDescent="0.3">
      <c r="A9" s="180" t="s">
        <v>16</v>
      </c>
      <c r="B9" s="181"/>
      <c r="C9" s="181"/>
      <c r="D9" s="181"/>
      <c r="E9" s="181"/>
      <c r="F9" s="182"/>
      <c r="G9" s="23">
        <v>3</v>
      </c>
      <c r="H9" s="153" t="s">
        <v>27</v>
      </c>
      <c r="I9" s="153"/>
      <c r="J9" s="153"/>
      <c r="K9" s="23">
        <v>0</v>
      </c>
      <c r="L9" s="180" t="s">
        <v>50</v>
      </c>
      <c r="M9" s="181"/>
      <c r="N9" s="181"/>
      <c r="O9" s="181"/>
      <c r="P9" s="181"/>
      <c r="Q9" s="182"/>
    </row>
    <row r="10" spans="1:20" ht="15.75" thickBot="1" x14ac:dyDescent="0.3">
      <c r="A10" s="24" t="s">
        <v>30</v>
      </c>
      <c r="B10" s="25" t="s">
        <v>31</v>
      </c>
      <c r="C10" s="26" t="s">
        <v>32</v>
      </c>
      <c r="D10" s="26" t="s">
        <v>33</v>
      </c>
      <c r="E10" s="26" t="s">
        <v>34</v>
      </c>
      <c r="F10" s="26" t="s">
        <v>35</v>
      </c>
      <c r="G10" s="25" t="s">
        <v>36</v>
      </c>
      <c r="H10" s="27"/>
      <c r="I10" s="27"/>
      <c r="J10" s="27"/>
      <c r="K10" s="28"/>
      <c r="L10" s="26" t="s">
        <v>35</v>
      </c>
      <c r="M10" s="26" t="s">
        <v>34</v>
      </c>
      <c r="N10" s="26" t="s">
        <v>33</v>
      </c>
      <c r="O10" s="26" t="s">
        <v>32</v>
      </c>
      <c r="P10" s="28" t="s">
        <v>31</v>
      </c>
      <c r="Q10" s="29" t="s">
        <v>30</v>
      </c>
    </row>
    <row r="11" spans="1:20" x14ac:dyDescent="0.25">
      <c r="A11" s="148">
        <v>1</v>
      </c>
      <c r="B11" s="136" t="s">
        <v>19</v>
      </c>
      <c r="C11" s="54">
        <v>98</v>
      </c>
      <c r="D11" s="54">
        <v>97</v>
      </c>
      <c r="E11" s="54">
        <v>97</v>
      </c>
      <c r="F11" s="54">
        <v>97</v>
      </c>
      <c r="G11" s="55">
        <f>SUM(C11:F11)</f>
        <v>389</v>
      </c>
      <c r="H11" s="56">
        <f>SUM(C12:F12)</f>
        <v>4</v>
      </c>
      <c r="I11" s="57" t="s">
        <v>37</v>
      </c>
      <c r="J11" s="58">
        <f>SUM(L12:O12)/2</f>
        <v>2</v>
      </c>
      <c r="K11" s="55">
        <f>SUM(L11:O11)</f>
        <v>388</v>
      </c>
      <c r="L11" s="54">
        <v>95</v>
      </c>
      <c r="M11" s="54">
        <v>98</v>
      </c>
      <c r="N11" s="54">
        <v>97</v>
      </c>
      <c r="O11" s="54">
        <v>98</v>
      </c>
      <c r="P11" s="157" t="s">
        <v>20</v>
      </c>
      <c r="Q11" s="148">
        <v>2</v>
      </c>
      <c r="R11" s="183" t="s">
        <v>84</v>
      </c>
      <c r="S11" s="184"/>
      <c r="T11" s="184"/>
    </row>
    <row r="12" spans="1:20" x14ac:dyDescent="0.25">
      <c r="A12" s="135"/>
      <c r="B12" s="137"/>
      <c r="C12" s="59">
        <f>IF(C11&lt;O11,0,IF(C11=O11,1,2))</f>
        <v>1</v>
      </c>
      <c r="D12" s="59">
        <f>IF(D11&lt;N11,0,IF(D11=N11,1,2))</f>
        <v>1</v>
      </c>
      <c r="E12" s="59">
        <f>IF(E11&lt;M11,0,IF(E11=M11,1,2))</f>
        <v>0</v>
      </c>
      <c r="F12" s="59">
        <f>IF(F11&lt;L11,0,IF(F11=L11,1,2))</f>
        <v>2</v>
      </c>
      <c r="G12" s="60"/>
      <c r="H12" s="61"/>
      <c r="I12" s="62"/>
      <c r="J12" s="63"/>
      <c r="K12" s="60"/>
      <c r="L12" s="59">
        <f>IF(L11&lt;F11,0,IF(L11=F11,1,2))</f>
        <v>0</v>
      </c>
      <c r="M12" s="59">
        <f>IF(M11&lt;E11,0,IF(M11=E11,1,2))</f>
        <v>2</v>
      </c>
      <c r="N12" s="59">
        <f>IF(N11&lt;D11,0,IF(N11=D11,1,2))</f>
        <v>1</v>
      </c>
      <c r="O12" s="59">
        <f>IF(O11&lt;C11,0,IF(O11=C11,1,2))</f>
        <v>1</v>
      </c>
      <c r="P12" s="158"/>
      <c r="Q12" s="135"/>
      <c r="R12" s="183"/>
      <c r="S12" s="184"/>
      <c r="T12" s="184"/>
    </row>
    <row r="13" spans="1:20" x14ac:dyDescent="0.25">
      <c r="A13" s="134">
        <v>2</v>
      </c>
      <c r="B13" s="136" t="s">
        <v>18</v>
      </c>
      <c r="C13" s="64">
        <v>93</v>
      </c>
      <c r="D13" s="64">
        <v>96</v>
      </c>
      <c r="E13" s="64">
        <v>96</v>
      </c>
      <c r="F13" s="64">
        <v>96</v>
      </c>
      <c r="G13" s="65">
        <f t="shared" ref="G13:G15" si="0">SUM(C13:F13)</f>
        <v>381</v>
      </c>
      <c r="H13" s="66">
        <f>SUM(C14:F14)</f>
        <v>6</v>
      </c>
      <c r="I13" s="67" t="s">
        <v>37</v>
      </c>
      <c r="J13" s="68">
        <f>SUM(L14:O14)/2</f>
        <v>1</v>
      </c>
      <c r="K13" s="65">
        <f t="shared" ref="K13:K15" si="1">SUM(L13:O13)</f>
        <v>378</v>
      </c>
      <c r="L13" s="64">
        <v>96</v>
      </c>
      <c r="M13" s="64">
        <v>94</v>
      </c>
      <c r="N13" s="64">
        <v>95</v>
      </c>
      <c r="O13" s="64">
        <v>93</v>
      </c>
      <c r="P13" s="138" t="s">
        <v>54</v>
      </c>
      <c r="Q13" s="134">
        <v>4</v>
      </c>
      <c r="R13" s="183"/>
      <c r="S13" s="184"/>
      <c r="T13" s="184"/>
    </row>
    <row r="14" spans="1:20" x14ac:dyDescent="0.25">
      <c r="A14" s="135"/>
      <c r="B14" s="137"/>
      <c r="C14" s="59">
        <f>IF(C13&lt;O13,0,IF(C13=O13,1,2))</f>
        <v>1</v>
      </c>
      <c r="D14" s="59">
        <f>IF(D13&lt;N13,0,IF(D13=N13,1,2))</f>
        <v>2</v>
      </c>
      <c r="E14" s="59">
        <f>IF(E13&lt;M13,0,IF(E13=M13,1,2))</f>
        <v>2</v>
      </c>
      <c r="F14" s="59">
        <f>IF(F13&lt;L13,0,IF(F13=L13,1,2))</f>
        <v>1</v>
      </c>
      <c r="G14" s="60"/>
      <c r="H14" s="61"/>
      <c r="I14" s="62"/>
      <c r="J14" s="63"/>
      <c r="K14" s="60"/>
      <c r="L14" s="59">
        <f>IF(L13&lt;F13,0,IF(L13=F13,1,2))</f>
        <v>1</v>
      </c>
      <c r="M14" s="59">
        <f>IF(M13&lt;E13,0,IF(M13=E13,1,2))</f>
        <v>0</v>
      </c>
      <c r="N14" s="59">
        <f>IF(N13&lt;D13,0,IF(N13=D13,1,2))</f>
        <v>0</v>
      </c>
      <c r="O14" s="59">
        <f>IF(O13&lt;C13,0,IF(O13=C13,1,2))</f>
        <v>1</v>
      </c>
      <c r="P14" s="139"/>
      <c r="Q14" s="135"/>
      <c r="R14" s="183"/>
      <c r="S14" s="184"/>
      <c r="T14" s="184"/>
    </row>
    <row r="15" spans="1:20" x14ac:dyDescent="0.25">
      <c r="A15" s="134">
        <v>3</v>
      </c>
      <c r="B15" s="136" t="s">
        <v>79</v>
      </c>
      <c r="C15" s="64">
        <v>95</v>
      </c>
      <c r="D15" s="64">
        <v>92</v>
      </c>
      <c r="E15" s="64">
        <v>95</v>
      </c>
      <c r="F15" s="64">
        <v>92</v>
      </c>
      <c r="G15" s="65">
        <f t="shared" si="0"/>
        <v>374</v>
      </c>
      <c r="H15" s="66">
        <f>SUM(C16:F16)</f>
        <v>8</v>
      </c>
      <c r="I15" s="67" t="s">
        <v>37</v>
      </c>
      <c r="J15" s="68">
        <f>SUM(L16:O16)</f>
        <v>0</v>
      </c>
      <c r="K15" s="65">
        <f t="shared" si="1"/>
        <v>0</v>
      </c>
      <c r="L15" s="64"/>
      <c r="M15" s="64"/>
      <c r="N15" s="64"/>
      <c r="O15" s="64"/>
      <c r="P15" s="138"/>
      <c r="Q15" s="134">
        <v>6</v>
      </c>
    </row>
    <row r="16" spans="1:20" x14ac:dyDescent="0.25">
      <c r="A16" s="135"/>
      <c r="B16" s="137"/>
      <c r="C16" s="59">
        <f>IF(C15&lt;O15,0,IF(C15=O15,1,2))</f>
        <v>2</v>
      </c>
      <c r="D16" s="59">
        <f>IF(D15&lt;N15,0,IF(D15=N15,1,2))</f>
        <v>2</v>
      </c>
      <c r="E16" s="59">
        <f>IF(E15&lt;M15,0,IF(E15=M15,1,2))</f>
        <v>2</v>
      </c>
      <c r="F16" s="59">
        <f>IF(F15&lt;L15,0,IF(F15=L15,1,2))</f>
        <v>2</v>
      </c>
      <c r="G16" s="60"/>
      <c r="H16" s="61"/>
      <c r="I16" s="62"/>
      <c r="J16" s="63"/>
      <c r="K16" s="60"/>
      <c r="L16" s="59">
        <f>IF(L15&lt;F15,0,IF(L15=F15,1,2))</f>
        <v>0</v>
      </c>
      <c r="M16" s="59">
        <f>IF(M15&lt;E15,0,IF(M15=E15,1,2))</f>
        <v>0</v>
      </c>
      <c r="N16" s="59">
        <f>IF(N15&lt;D15,0,IF(N15=D15,1,2))</f>
        <v>0</v>
      </c>
      <c r="O16" s="59">
        <f>IF(O15&lt;C15,0,IF(O15=C15,1,2))</f>
        <v>0</v>
      </c>
      <c r="P16" s="139"/>
      <c r="Q16" s="135"/>
    </row>
    <row r="17" spans="1:24" x14ac:dyDescent="0.25">
      <c r="A17" s="30"/>
      <c r="B17" s="172" t="str">
        <f>IF(H17=J17,"Stechen","Kein Stechen erforderlich")</f>
        <v>Kein Stechen erforderlich</v>
      </c>
      <c r="C17" s="173"/>
      <c r="D17" s="174"/>
      <c r="E17" s="175" t="s">
        <v>10</v>
      </c>
      <c r="F17" s="176"/>
      <c r="G17" s="69">
        <f>G15+G13+G11</f>
        <v>1144</v>
      </c>
      <c r="H17" s="31">
        <f>H15+H13+H11</f>
        <v>18</v>
      </c>
      <c r="I17" s="32" t="s">
        <v>37</v>
      </c>
      <c r="J17" s="70">
        <f>J15+J13+J11</f>
        <v>3</v>
      </c>
      <c r="K17" s="69">
        <f>K15+K13+K11</f>
        <v>766</v>
      </c>
      <c r="L17" s="175" t="s">
        <v>10</v>
      </c>
      <c r="M17" s="176"/>
      <c r="N17" s="177" t="str">
        <f>IF(H17=J17,"Stechen","Kein Stechen erforderlich")</f>
        <v>Kein Stechen erforderlich</v>
      </c>
      <c r="O17" s="178"/>
      <c r="P17" s="179"/>
      <c r="Q17" s="30"/>
    </row>
    <row r="18" spans="1:24" ht="15.75" thickBot="1" x14ac:dyDescent="0.3">
      <c r="A18" s="108"/>
      <c r="B18" s="108"/>
      <c r="C18" s="108"/>
      <c r="D18" s="108"/>
      <c r="E18" s="108"/>
      <c r="F18" s="108"/>
      <c r="G18" s="108"/>
      <c r="H18" s="108"/>
      <c r="I18" s="108"/>
      <c r="J18" s="108"/>
      <c r="K18" s="108"/>
      <c r="L18" s="108"/>
      <c r="M18" s="108"/>
      <c r="N18" s="108"/>
      <c r="O18" s="108"/>
      <c r="P18" s="108"/>
      <c r="Q18" s="108"/>
    </row>
    <row r="19" spans="1:24" ht="15.75" thickBot="1" x14ac:dyDescent="0.3">
      <c r="B19" s="128"/>
      <c r="C19" s="129"/>
      <c r="D19" s="129"/>
      <c r="E19" s="130" t="s">
        <v>38</v>
      </c>
      <c r="F19" s="131"/>
      <c r="G19" s="130" t="s">
        <v>39</v>
      </c>
      <c r="H19" s="132"/>
      <c r="I19" s="131"/>
      <c r="J19" s="130" t="s">
        <v>40</v>
      </c>
      <c r="K19" s="131"/>
      <c r="L19" s="130" t="s">
        <v>41</v>
      </c>
      <c r="M19" s="131"/>
      <c r="N19" s="129"/>
      <c r="O19" s="129"/>
      <c r="P19" s="133"/>
    </row>
    <row r="20" spans="1:24" x14ac:dyDescent="0.25">
      <c r="A20" s="123" t="s">
        <v>36</v>
      </c>
      <c r="B20" s="123"/>
      <c r="C20" s="124" t="s">
        <v>42</v>
      </c>
      <c r="D20" s="124"/>
      <c r="E20" s="33">
        <v>1</v>
      </c>
      <c r="F20" s="34">
        <v>2</v>
      </c>
      <c r="G20" s="33">
        <v>3</v>
      </c>
      <c r="H20" s="125">
        <v>4</v>
      </c>
      <c r="I20" s="126"/>
      <c r="J20" s="33">
        <v>5</v>
      </c>
      <c r="K20" s="34">
        <v>6</v>
      </c>
      <c r="L20" s="33">
        <v>7</v>
      </c>
      <c r="M20" s="34">
        <v>8</v>
      </c>
      <c r="N20" s="124" t="s">
        <v>42</v>
      </c>
      <c r="O20" s="124"/>
      <c r="P20" s="127" t="s">
        <v>36</v>
      </c>
      <c r="Q20" s="127"/>
    </row>
    <row r="21" spans="1:24" x14ac:dyDescent="0.25">
      <c r="A21" s="104">
        <v>0</v>
      </c>
      <c r="B21" s="106" t="s">
        <v>43</v>
      </c>
      <c r="C21" s="108" t="s">
        <v>44</v>
      </c>
      <c r="D21" s="108"/>
      <c r="E21" s="35"/>
      <c r="F21" s="36"/>
      <c r="G21" s="35"/>
      <c r="H21" s="117"/>
      <c r="I21" s="118"/>
      <c r="J21" s="35"/>
      <c r="K21" s="36"/>
      <c r="L21" s="35"/>
      <c r="M21" s="36"/>
      <c r="N21" s="111" t="s">
        <v>44</v>
      </c>
      <c r="O21" s="108"/>
      <c r="P21" s="112" t="s">
        <v>43</v>
      </c>
      <c r="Q21" s="104">
        <v>0</v>
      </c>
      <c r="U21" s="22" t="str">
        <f>A9</f>
        <v>SV Eggersdorf</v>
      </c>
      <c r="V21" s="71">
        <f>G17</f>
        <v>1144</v>
      </c>
      <c r="W21" s="22">
        <f>H17</f>
        <v>18</v>
      </c>
      <c r="X21" s="22">
        <f>G9</f>
        <v>3</v>
      </c>
    </row>
    <row r="22" spans="1:24" x14ac:dyDescent="0.25">
      <c r="A22" s="105"/>
      <c r="B22" s="107"/>
      <c r="C22" s="108" t="s">
        <v>36</v>
      </c>
      <c r="D22" s="114"/>
      <c r="E22" s="37"/>
      <c r="F22" s="38"/>
      <c r="G22" s="37"/>
      <c r="H22" s="115"/>
      <c r="I22" s="116"/>
      <c r="J22" s="37"/>
      <c r="K22" s="38"/>
      <c r="L22" s="37" t="s">
        <v>45</v>
      </c>
      <c r="M22" s="38" t="s">
        <v>45</v>
      </c>
      <c r="N22" s="111" t="s">
        <v>36</v>
      </c>
      <c r="O22" s="108"/>
      <c r="P22" s="113"/>
      <c r="Q22" s="105"/>
      <c r="U22" s="22" t="str">
        <f>B11</f>
        <v>Meissl Theresa</v>
      </c>
      <c r="V22" s="71">
        <f>G11</f>
        <v>389</v>
      </c>
      <c r="W22" s="71">
        <f>H11</f>
        <v>4</v>
      </c>
    </row>
    <row r="23" spans="1:24" x14ac:dyDescent="0.25">
      <c r="A23" s="104">
        <v>0</v>
      </c>
      <c r="B23" s="106" t="s">
        <v>46</v>
      </c>
      <c r="C23" s="108" t="s">
        <v>44</v>
      </c>
      <c r="D23" s="108"/>
      <c r="E23" s="35"/>
      <c r="F23" s="36"/>
      <c r="G23" s="35"/>
      <c r="H23" s="117"/>
      <c r="I23" s="118"/>
      <c r="J23" s="35"/>
      <c r="K23" s="36"/>
      <c r="L23" s="35"/>
      <c r="M23" s="36"/>
      <c r="N23" s="111" t="s">
        <v>44</v>
      </c>
      <c r="O23" s="108"/>
      <c r="P23" s="112" t="s">
        <v>46</v>
      </c>
      <c r="Q23" s="104">
        <v>0</v>
      </c>
      <c r="U23" s="22" t="str">
        <f>B13</f>
        <v>Kristandl Manfred</v>
      </c>
      <c r="V23" s="71">
        <f>G13</f>
        <v>381</v>
      </c>
      <c r="W23" s="71">
        <f>H13</f>
        <v>6</v>
      </c>
    </row>
    <row r="24" spans="1:24" x14ac:dyDescent="0.25">
      <c r="A24" s="105"/>
      <c r="B24" s="107"/>
      <c r="C24" s="108" t="s">
        <v>36</v>
      </c>
      <c r="D24" s="114"/>
      <c r="E24" s="39" t="s">
        <v>45</v>
      </c>
      <c r="F24" s="40" t="s">
        <v>45</v>
      </c>
      <c r="G24" s="39" t="s">
        <v>45</v>
      </c>
      <c r="H24" s="121" t="s">
        <v>45</v>
      </c>
      <c r="I24" s="122" t="s">
        <v>45</v>
      </c>
      <c r="J24" s="39" t="s">
        <v>45</v>
      </c>
      <c r="K24" s="40" t="s">
        <v>45</v>
      </c>
      <c r="L24" s="39" t="s">
        <v>45</v>
      </c>
      <c r="M24" s="40" t="s">
        <v>45</v>
      </c>
      <c r="N24" s="111" t="s">
        <v>36</v>
      </c>
      <c r="O24" s="108"/>
      <c r="P24" s="113"/>
      <c r="Q24" s="105"/>
      <c r="U24" s="22" t="str">
        <f>B15</f>
        <v>Hottowy Bernhard</v>
      </c>
      <c r="V24" s="71">
        <f>G15</f>
        <v>374</v>
      </c>
      <c r="W24" s="71">
        <f>H15</f>
        <v>8</v>
      </c>
    </row>
    <row r="25" spans="1:24" x14ac:dyDescent="0.25">
      <c r="A25" s="104">
        <v>0</v>
      </c>
      <c r="B25" s="106" t="s">
        <v>47</v>
      </c>
      <c r="C25" s="108" t="s">
        <v>44</v>
      </c>
      <c r="D25" s="108"/>
      <c r="E25" s="41"/>
      <c r="F25" s="42"/>
      <c r="G25" s="41"/>
      <c r="H25" s="109"/>
      <c r="I25" s="110"/>
      <c r="J25" s="41"/>
      <c r="K25" s="42"/>
      <c r="L25" s="41"/>
      <c r="M25" s="42"/>
      <c r="N25" s="111" t="s">
        <v>44</v>
      </c>
      <c r="O25" s="108"/>
      <c r="P25" s="112" t="s">
        <v>47</v>
      </c>
      <c r="Q25" s="104">
        <v>0</v>
      </c>
      <c r="U25" s="22" t="str">
        <f>L9</f>
        <v>TAV Mautern</v>
      </c>
      <c r="V25" s="71">
        <f>K17</f>
        <v>766</v>
      </c>
      <c r="W25" s="71">
        <f>J17</f>
        <v>3</v>
      </c>
      <c r="X25" s="22">
        <f>K9</f>
        <v>0</v>
      </c>
    </row>
    <row r="26" spans="1:24" ht="15.75" thickBot="1" x14ac:dyDescent="0.3">
      <c r="A26" s="105"/>
      <c r="B26" s="107"/>
      <c r="C26" s="108" t="s">
        <v>36</v>
      </c>
      <c r="D26" s="108"/>
      <c r="E26" s="43" t="s">
        <v>45</v>
      </c>
      <c r="F26" s="44" t="s">
        <v>45</v>
      </c>
      <c r="G26" s="43" t="s">
        <v>45</v>
      </c>
      <c r="H26" s="119" t="s">
        <v>45</v>
      </c>
      <c r="I26" s="120" t="s">
        <v>45</v>
      </c>
      <c r="J26" s="43" t="s">
        <v>45</v>
      </c>
      <c r="K26" s="44" t="s">
        <v>45</v>
      </c>
      <c r="L26" s="43" t="s">
        <v>45</v>
      </c>
      <c r="M26" s="44" t="s">
        <v>45</v>
      </c>
      <c r="N26" s="108" t="s">
        <v>36</v>
      </c>
      <c r="O26" s="108"/>
      <c r="P26" s="113"/>
      <c r="Q26" s="105"/>
      <c r="U26" s="22" t="str">
        <f>P11</f>
        <v>Mörth Stefanie</v>
      </c>
      <c r="V26" s="71">
        <f>K11</f>
        <v>388</v>
      </c>
      <c r="W26" s="71">
        <f>J11</f>
        <v>2</v>
      </c>
    </row>
    <row r="27" spans="1:24" x14ac:dyDescent="0.25">
      <c r="A27" s="45"/>
      <c r="C27" s="46"/>
      <c r="D27" s="47">
        <v>1</v>
      </c>
      <c r="E27" s="48">
        <v>1</v>
      </c>
      <c r="F27" s="48">
        <v>0</v>
      </c>
      <c r="G27" s="48">
        <v>0</v>
      </c>
      <c r="H27" s="48">
        <v>2</v>
      </c>
      <c r="I27" s="49"/>
      <c r="J27" s="48">
        <v>1</v>
      </c>
      <c r="K27" s="48">
        <v>0</v>
      </c>
      <c r="L27" s="48">
        <v>0</v>
      </c>
      <c r="M27" s="48">
        <v>0</v>
      </c>
      <c r="N27" s="50">
        <v>1</v>
      </c>
      <c r="O27" s="51"/>
      <c r="Q27" s="45"/>
      <c r="U27" s="22" t="str">
        <f>P13</f>
        <v>Mörth Sebastian</v>
      </c>
      <c r="V27" s="71">
        <f>K13</f>
        <v>378</v>
      </c>
      <c r="W27" s="71">
        <f t="shared" ref="W27:W28" si="2">J12</f>
        <v>0</v>
      </c>
    </row>
    <row r="28" spans="1:24" x14ac:dyDescent="0.25">
      <c r="A28" s="149" t="s">
        <v>71</v>
      </c>
      <c r="B28" s="149"/>
      <c r="C28" s="149"/>
      <c r="D28" s="149"/>
      <c r="E28" s="149"/>
      <c r="F28" s="149"/>
      <c r="G28" s="149"/>
      <c r="H28" s="149"/>
      <c r="I28" s="149"/>
      <c r="J28" s="149"/>
      <c r="K28" s="149"/>
      <c r="L28" s="149"/>
      <c r="M28" s="149"/>
      <c r="N28" s="149"/>
      <c r="O28" s="149"/>
      <c r="P28" s="149"/>
      <c r="Q28" s="149"/>
      <c r="U28" s="22">
        <f>P15</f>
        <v>0</v>
      </c>
      <c r="V28" s="71">
        <f>K15</f>
        <v>0</v>
      </c>
      <c r="W28" s="71">
        <f t="shared" si="2"/>
        <v>1</v>
      </c>
    </row>
    <row r="29" spans="1:24" x14ac:dyDescent="0.25">
      <c r="U29" s="22" t="str">
        <f>A30</f>
        <v>SV Krieglach</v>
      </c>
      <c r="V29" s="71">
        <f>G38</f>
        <v>1128</v>
      </c>
      <c r="W29" s="71">
        <f>H38</f>
        <v>19</v>
      </c>
      <c r="X29" s="22">
        <f>G30</f>
        <v>3</v>
      </c>
    </row>
    <row r="30" spans="1:24" ht="15.75" thickBot="1" x14ac:dyDescent="0.3">
      <c r="A30" s="180" t="s">
        <v>2</v>
      </c>
      <c r="B30" s="181"/>
      <c r="C30" s="181"/>
      <c r="D30" s="181"/>
      <c r="E30" s="181"/>
      <c r="F30" s="182"/>
      <c r="G30" s="23">
        <v>3</v>
      </c>
      <c r="H30" s="153" t="s">
        <v>27</v>
      </c>
      <c r="I30" s="153"/>
      <c r="J30" s="153"/>
      <c r="K30" s="23">
        <v>0</v>
      </c>
      <c r="L30" s="180" t="s">
        <v>51</v>
      </c>
      <c r="M30" s="181"/>
      <c r="N30" s="181"/>
      <c r="O30" s="181"/>
      <c r="P30" s="181"/>
      <c r="Q30" s="182"/>
      <c r="U30" s="22" t="str">
        <f>B32</f>
        <v>Mazilo Harald</v>
      </c>
      <c r="V30" s="71">
        <f>G32</f>
        <v>385</v>
      </c>
      <c r="W30" s="71">
        <f>H32</f>
        <v>8</v>
      </c>
    </row>
    <row r="31" spans="1:24" ht="15.75" thickBot="1" x14ac:dyDescent="0.3">
      <c r="A31" s="24" t="s">
        <v>30</v>
      </c>
      <c r="B31" s="25" t="s">
        <v>31</v>
      </c>
      <c r="C31" s="26" t="s">
        <v>32</v>
      </c>
      <c r="D31" s="26" t="s">
        <v>33</v>
      </c>
      <c r="E31" s="26" t="s">
        <v>34</v>
      </c>
      <c r="F31" s="26" t="s">
        <v>35</v>
      </c>
      <c r="G31" s="25" t="s">
        <v>36</v>
      </c>
      <c r="H31" s="27"/>
      <c r="I31" s="27"/>
      <c r="J31" s="27"/>
      <c r="K31" s="28"/>
      <c r="L31" s="26" t="s">
        <v>35</v>
      </c>
      <c r="M31" s="26" t="s">
        <v>34</v>
      </c>
      <c r="N31" s="26" t="s">
        <v>33</v>
      </c>
      <c r="O31" s="26" t="s">
        <v>32</v>
      </c>
      <c r="P31" s="28" t="s">
        <v>31</v>
      </c>
      <c r="Q31" s="29" t="s">
        <v>30</v>
      </c>
      <c r="U31" s="22" t="str">
        <f>B34</f>
        <v>Pillhofer Philipp</v>
      </c>
      <c r="V31" s="71">
        <f>G34</f>
        <v>373</v>
      </c>
      <c r="W31" s="71">
        <f>H34</f>
        <v>6</v>
      </c>
    </row>
    <row r="32" spans="1:24" ht="15" customHeight="1" x14ac:dyDescent="0.25">
      <c r="A32" s="148">
        <v>1</v>
      </c>
      <c r="B32" s="136" t="s">
        <v>4</v>
      </c>
      <c r="C32" s="54">
        <v>98</v>
      </c>
      <c r="D32" s="54">
        <v>96</v>
      </c>
      <c r="E32" s="54">
        <v>98</v>
      </c>
      <c r="F32" s="54">
        <v>93</v>
      </c>
      <c r="G32" s="55">
        <f>SUM(C32:F32)</f>
        <v>385</v>
      </c>
      <c r="H32" s="56">
        <f>SUM(C33:F33)</f>
        <v>8</v>
      </c>
      <c r="I32" s="57" t="s">
        <v>37</v>
      </c>
      <c r="J32" s="58">
        <f>SUM(L33:O33)</f>
        <v>0</v>
      </c>
      <c r="K32" s="55">
        <f>SUM(L32:O32)</f>
        <v>363</v>
      </c>
      <c r="L32" s="54">
        <v>90</v>
      </c>
      <c r="M32" s="54">
        <v>89</v>
      </c>
      <c r="N32" s="54">
        <v>91</v>
      </c>
      <c r="O32" s="54">
        <v>93</v>
      </c>
      <c r="P32" s="157" t="s">
        <v>23</v>
      </c>
      <c r="Q32" s="148">
        <v>2</v>
      </c>
      <c r="U32" s="22" t="str">
        <f>B36</f>
        <v>Neuburger Martin</v>
      </c>
      <c r="V32" s="71">
        <f>G36</f>
        <v>370</v>
      </c>
      <c r="W32" s="71">
        <f>H36</f>
        <v>5</v>
      </c>
    </row>
    <row r="33" spans="1:24" ht="15" customHeight="1" x14ac:dyDescent="0.25">
      <c r="A33" s="135"/>
      <c r="B33" s="137"/>
      <c r="C33" s="59">
        <f>IF(C32&lt;O32,0,IF(C32=O32,1,2))</f>
        <v>2</v>
      </c>
      <c r="D33" s="59">
        <f>IF(D32&lt;N32,0,IF(D32=N32,1,2))</f>
        <v>2</v>
      </c>
      <c r="E33" s="59">
        <f>IF(E32&lt;M32,0,IF(E32=M32,1,2))</f>
        <v>2</v>
      </c>
      <c r="F33" s="59">
        <f>IF(F32&lt;L32,0,IF(F32=L32,1,2))</f>
        <v>2</v>
      </c>
      <c r="G33" s="60"/>
      <c r="H33" s="61"/>
      <c r="I33" s="62"/>
      <c r="J33" s="63"/>
      <c r="K33" s="60"/>
      <c r="L33" s="59">
        <f>IF(L32&lt;F32,0,IF(L32=F32,1,2))</f>
        <v>0</v>
      </c>
      <c r="M33" s="59">
        <f>IF(M32&lt;E32,0,IF(M32=E32,1,2))</f>
        <v>0</v>
      </c>
      <c r="N33" s="59">
        <f>IF(N32&lt;D32,0,IF(N32=D32,1,2))</f>
        <v>0</v>
      </c>
      <c r="O33" s="59">
        <f>IF(O32&lt;C32,0,IF(O32=C32,1,2))</f>
        <v>0</v>
      </c>
      <c r="P33" s="158"/>
      <c r="Q33" s="135"/>
      <c r="U33" s="22" t="str">
        <f>L30</f>
        <v>SSV Rohrbach</v>
      </c>
      <c r="V33" s="71">
        <f>K38</f>
        <v>1092</v>
      </c>
      <c r="W33" s="71">
        <f>J38</f>
        <v>5</v>
      </c>
      <c r="X33" s="22">
        <f>K30</f>
        <v>0</v>
      </c>
    </row>
    <row r="34" spans="1:24" ht="15" customHeight="1" x14ac:dyDescent="0.25">
      <c r="A34" s="134">
        <v>2</v>
      </c>
      <c r="B34" s="136" t="s">
        <v>48</v>
      </c>
      <c r="C34" s="64">
        <v>94</v>
      </c>
      <c r="D34" s="64">
        <v>93</v>
      </c>
      <c r="E34" s="64">
        <v>92</v>
      </c>
      <c r="F34" s="64">
        <v>94</v>
      </c>
      <c r="G34" s="65">
        <f t="shared" ref="G34" si="3">SUM(C34:F34)</f>
        <v>373</v>
      </c>
      <c r="H34" s="66">
        <f>SUM(C35:F35)</f>
        <v>6</v>
      </c>
      <c r="I34" s="67" t="s">
        <v>37</v>
      </c>
      <c r="J34" s="68">
        <f>SUM(L35:O35)</f>
        <v>2</v>
      </c>
      <c r="K34" s="65">
        <f t="shared" ref="K34" si="4">SUM(L34:O34)</f>
        <v>366</v>
      </c>
      <c r="L34" s="64">
        <v>93</v>
      </c>
      <c r="M34" s="64">
        <v>94</v>
      </c>
      <c r="N34" s="64">
        <v>92</v>
      </c>
      <c r="O34" s="64">
        <v>87</v>
      </c>
      <c r="P34" s="138" t="s">
        <v>24</v>
      </c>
      <c r="Q34" s="134">
        <v>4</v>
      </c>
      <c r="U34" s="22" t="str">
        <f>P32</f>
        <v>Bauernhofer Josef</v>
      </c>
      <c r="V34" s="71">
        <f>K32</f>
        <v>363</v>
      </c>
      <c r="W34" s="71">
        <f>J32</f>
        <v>0</v>
      </c>
    </row>
    <row r="35" spans="1:24" ht="15" customHeight="1" x14ac:dyDescent="0.25">
      <c r="A35" s="135"/>
      <c r="B35" s="137"/>
      <c r="C35" s="59">
        <f>IF(C34&lt;O34,0,IF(C34=O34,1,2))</f>
        <v>2</v>
      </c>
      <c r="D35" s="59">
        <f>IF(D34&lt;N34,0,IF(D34=N34,1,2))</f>
        <v>2</v>
      </c>
      <c r="E35" s="59">
        <f>IF(E34&lt;M34,0,IF(E34=M34,1,2))</f>
        <v>0</v>
      </c>
      <c r="F35" s="59">
        <f>IF(F34&lt;L34,0,IF(F34=L34,1,2))</f>
        <v>2</v>
      </c>
      <c r="G35" s="60"/>
      <c r="H35" s="61"/>
      <c r="I35" s="62"/>
      <c r="J35" s="63"/>
      <c r="K35" s="60"/>
      <c r="L35" s="59">
        <f>IF(L34&lt;F34,0,IF(L34=F34,1,2))</f>
        <v>0</v>
      </c>
      <c r="M35" s="59">
        <f>IF(M34&lt;E34,0,IF(M34=E34,1,2))</f>
        <v>2</v>
      </c>
      <c r="N35" s="59">
        <f>IF(N34&lt;D34,0,IF(N34=D34,1,2))</f>
        <v>0</v>
      </c>
      <c r="O35" s="59">
        <f>IF(O34&lt;C34,0,IF(O34=C34,1,2))</f>
        <v>0</v>
      </c>
      <c r="P35" s="139"/>
      <c r="Q35" s="135"/>
      <c r="U35" s="22" t="str">
        <f>P34</f>
        <v>Hofer Gerhard</v>
      </c>
      <c r="V35" s="71">
        <f>K34</f>
        <v>366</v>
      </c>
      <c r="W35" s="71">
        <f>J34</f>
        <v>2</v>
      </c>
    </row>
    <row r="36" spans="1:24" ht="15" customHeight="1" x14ac:dyDescent="0.25">
      <c r="A36" s="134">
        <v>3</v>
      </c>
      <c r="B36" s="136" t="s">
        <v>53</v>
      </c>
      <c r="C36" s="64">
        <v>93</v>
      </c>
      <c r="D36" s="64">
        <v>88</v>
      </c>
      <c r="E36" s="64">
        <v>95</v>
      </c>
      <c r="F36" s="64">
        <v>94</v>
      </c>
      <c r="G36" s="65">
        <f t="shared" ref="G36" si="5">SUM(C36:F36)</f>
        <v>370</v>
      </c>
      <c r="H36" s="66">
        <f>SUM(C37:F37)</f>
        <v>5</v>
      </c>
      <c r="I36" s="67" t="s">
        <v>37</v>
      </c>
      <c r="J36" s="68">
        <f>SUM(L37:O37)</f>
        <v>3</v>
      </c>
      <c r="K36" s="65">
        <f t="shared" ref="K36" si="6">SUM(L36:O36)</f>
        <v>363</v>
      </c>
      <c r="L36" s="64">
        <v>90</v>
      </c>
      <c r="M36" s="64">
        <v>89</v>
      </c>
      <c r="N36" s="64">
        <v>91</v>
      </c>
      <c r="O36" s="64">
        <v>93</v>
      </c>
      <c r="P36" s="138" t="s">
        <v>83</v>
      </c>
      <c r="Q36" s="134">
        <v>6</v>
      </c>
      <c r="U36" s="22" t="str">
        <f>P36</f>
        <v>Zöhrer Stefan</v>
      </c>
      <c r="V36" s="71">
        <f>K36</f>
        <v>363</v>
      </c>
      <c r="W36" s="71">
        <f>J36</f>
        <v>3</v>
      </c>
    </row>
    <row r="37" spans="1:24" ht="15" customHeight="1" x14ac:dyDescent="0.25">
      <c r="A37" s="135"/>
      <c r="B37" s="137"/>
      <c r="C37" s="59">
        <f>IF(C36&lt;O36,0,IF(C36=O36,1,2))</f>
        <v>1</v>
      </c>
      <c r="D37" s="59">
        <f>IF(D36&lt;N36,0,IF(D36=N36,1,2))</f>
        <v>0</v>
      </c>
      <c r="E37" s="59">
        <f>IF(E36&lt;M36,0,IF(E36=M36,1,2))</f>
        <v>2</v>
      </c>
      <c r="F37" s="59">
        <f>IF(F36&lt;L36,0,IF(F36=L36,1,2))</f>
        <v>2</v>
      </c>
      <c r="G37" s="60"/>
      <c r="H37" s="61"/>
      <c r="I37" s="62"/>
      <c r="J37" s="63"/>
      <c r="K37" s="60"/>
      <c r="L37" s="59">
        <f>IF(L36&lt;F36,0,IF(L36=F36,1,2))</f>
        <v>0</v>
      </c>
      <c r="M37" s="59">
        <f>IF(M36&lt;E36,0,IF(M36=E36,1,2))</f>
        <v>0</v>
      </c>
      <c r="N37" s="59">
        <f>IF(N36&lt;D36,0,IF(N36=D36,1,2))</f>
        <v>2</v>
      </c>
      <c r="O37" s="59">
        <f>IF(O36&lt;C36,0,IF(O36=C36,1,2))</f>
        <v>1</v>
      </c>
      <c r="P37" s="139"/>
      <c r="Q37" s="135"/>
      <c r="U37" s="22" t="str">
        <f>A51</f>
        <v>SV Raika Langenwang</v>
      </c>
      <c r="V37" s="71">
        <f>G59</f>
        <v>1137</v>
      </c>
      <c r="W37" s="71">
        <f>H59</f>
        <v>20</v>
      </c>
      <c r="X37" s="22">
        <f>G51</f>
        <v>3</v>
      </c>
    </row>
    <row r="38" spans="1:24" x14ac:dyDescent="0.25">
      <c r="A38" s="30"/>
      <c r="B38" s="172" t="str">
        <f>IF(H38=J38,"Stechen","Kein Stechen erforderlich")</f>
        <v>Kein Stechen erforderlich</v>
      </c>
      <c r="C38" s="173"/>
      <c r="D38" s="174"/>
      <c r="E38" s="175" t="s">
        <v>10</v>
      </c>
      <c r="F38" s="176"/>
      <c r="G38" s="69">
        <f>G36+G34+G32</f>
        <v>1128</v>
      </c>
      <c r="H38" s="31">
        <f>H36+H34+H32</f>
        <v>19</v>
      </c>
      <c r="I38" s="32" t="s">
        <v>37</v>
      </c>
      <c r="J38" s="70">
        <f>J36+J34+J32</f>
        <v>5</v>
      </c>
      <c r="K38" s="69">
        <f>K36+K34+K32</f>
        <v>1092</v>
      </c>
      <c r="L38" s="175" t="s">
        <v>10</v>
      </c>
      <c r="M38" s="176"/>
      <c r="N38" s="177" t="str">
        <f>IF(H38=J38,"Stechen","Kein Stechen erforderlich")</f>
        <v>Kein Stechen erforderlich</v>
      </c>
      <c r="O38" s="178"/>
      <c r="P38" s="179"/>
      <c r="Q38" s="30"/>
      <c r="U38" s="22" t="str">
        <f>B53</f>
        <v>Fölzer Verona</v>
      </c>
      <c r="V38" s="71">
        <f>G53</f>
        <v>389</v>
      </c>
      <c r="W38" s="71">
        <f>H53</f>
        <v>6</v>
      </c>
    </row>
    <row r="39" spans="1:24" ht="15.75" thickBot="1" x14ac:dyDescent="0.3">
      <c r="A39" s="108"/>
      <c r="B39" s="108"/>
      <c r="C39" s="108"/>
      <c r="D39" s="108"/>
      <c r="E39" s="108"/>
      <c r="F39" s="108"/>
      <c r="G39" s="108"/>
      <c r="H39" s="108"/>
      <c r="I39" s="108"/>
      <c r="J39" s="108"/>
      <c r="K39" s="108"/>
      <c r="L39" s="108"/>
      <c r="M39" s="108"/>
      <c r="N39" s="108"/>
      <c r="O39" s="108"/>
      <c r="P39" s="108"/>
      <c r="Q39" s="108"/>
      <c r="U39" s="22" t="str">
        <f>B55</f>
        <v>Fölzer Karl-Heinz</v>
      </c>
      <c r="V39" s="71">
        <f>G55</f>
        <v>381</v>
      </c>
      <c r="W39" s="71">
        <f>H55</f>
        <v>8</v>
      </c>
    </row>
    <row r="40" spans="1:24" ht="15.75" thickBot="1" x14ac:dyDescent="0.3">
      <c r="B40" s="128" t="s">
        <v>45</v>
      </c>
      <c r="C40" s="129"/>
      <c r="D40" s="129"/>
      <c r="E40" s="130" t="s">
        <v>38</v>
      </c>
      <c r="F40" s="131"/>
      <c r="G40" s="130" t="s">
        <v>39</v>
      </c>
      <c r="H40" s="132"/>
      <c r="I40" s="131"/>
      <c r="J40" s="130" t="s">
        <v>40</v>
      </c>
      <c r="K40" s="131"/>
      <c r="L40" s="130" t="s">
        <v>41</v>
      </c>
      <c r="M40" s="131"/>
      <c r="N40" s="129" t="s">
        <v>45</v>
      </c>
      <c r="O40" s="129"/>
      <c r="P40" s="133"/>
      <c r="U40" s="22" t="str">
        <f>B57</f>
        <v>Geisler Daniel</v>
      </c>
      <c r="V40" s="71">
        <f>G57</f>
        <v>367</v>
      </c>
      <c r="W40" s="71">
        <f>H57</f>
        <v>6</v>
      </c>
    </row>
    <row r="41" spans="1:24" x14ac:dyDescent="0.25">
      <c r="A41" s="123" t="s">
        <v>36</v>
      </c>
      <c r="B41" s="123"/>
      <c r="C41" s="124" t="s">
        <v>42</v>
      </c>
      <c r="D41" s="124"/>
      <c r="E41" s="33">
        <v>1</v>
      </c>
      <c r="F41" s="34">
        <v>2</v>
      </c>
      <c r="G41" s="33">
        <v>3</v>
      </c>
      <c r="H41" s="125">
        <v>4</v>
      </c>
      <c r="I41" s="126"/>
      <c r="J41" s="33">
        <v>5</v>
      </c>
      <c r="K41" s="34">
        <v>6</v>
      </c>
      <c r="L41" s="33">
        <v>7</v>
      </c>
      <c r="M41" s="34">
        <v>8</v>
      </c>
      <c r="N41" s="124" t="s">
        <v>42</v>
      </c>
      <c r="O41" s="124"/>
      <c r="P41" s="127" t="s">
        <v>36</v>
      </c>
      <c r="Q41" s="127"/>
      <c r="U41" s="22" t="str">
        <f>L51</f>
        <v>SV Kainisch</v>
      </c>
      <c r="V41" s="71">
        <f>K59</f>
        <v>1105</v>
      </c>
      <c r="W41" s="71">
        <f>J59</f>
        <v>4</v>
      </c>
      <c r="X41" s="22">
        <f>K51</f>
        <v>0</v>
      </c>
    </row>
    <row r="42" spans="1:24" x14ac:dyDescent="0.25">
      <c r="A42" s="104">
        <v>0</v>
      </c>
      <c r="B42" s="106" t="s">
        <v>43</v>
      </c>
      <c r="C42" s="108" t="s">
        <v>44</v>
      </c>
      <c r="D42" s="108"/>
      <c r="E42" s="35"/>
      <c r="F42" s="36"/>
      <c r="G42" s="35"/>
      <c r="H42" s="117"/>
      <c r="I42" s="118"/>
      <c r="J42" s="35"/>
      <c r="K42" s="36"/>
      <c r="L42" s="35"/>
      <c r="M42" s="36"/>
      <c r="N42" s="111" t="s">
        <v>44</v>
      </c>
      <c r="O42" s="108"/>
      <c r="P42" s="112" t="s">
        <v>43</v>
      </c>
      <c r="Q42" s="104">
        <v>0</v>
      </c>
      <c r="U42" s="22" t="str">
        <f>P53</f>
        <v>Kreuzer Elias</v>
      </c>
      <c r="V42" s="71">
        <f>K53</f>
        <v>378</v>
      </c>
      <c r="W42" s="71">
        <f>J53</f>
        <v>2</v>
      </c>
    </row>
    <row r="43" spans="1:24" x14ac:dyDescent="0.25">
      <c r="A43" s="105"/>
      <c r="B43" s="107"/>
      <c r="C43" s="108" t="s">
        <v>36</v>
      </c>
      <c r="D43" s="114"/>
      <c r="E43" s="37" t="s">
        <v>45</v>
      </c>
      <c r="F43" s="38" t="s">
        <v>45</v>
      </c>
      <c r="G43" s="37" t="s">
        <v>45</v>
      </c>
      <c r="H43" s="115" t="s">
        <v>45</v>
      </c>
      <c r="I43" s="116" t="s">
        <v>45</v>
      </c>
      <c r="J43" s="37" t="s">
        <v>45</v>
      </c>
      <c r="K43" s="38" t="s">
        <v>45</v>
      </c>
      <c r="L43" s="37" t="s">
        <v>45</v>
      </c>
      <c r="M43" s="38" t="s">
        <v>45</v>
      </c>
      <c r="N43" s="111" t="s">
        <v>36</v>
      </c>
      <c r="O43" s="108"/>
      <c r="P43" s="113"/>
      <c r="Q43" s="105"/>
      <c r="U43" s="22" t="str">
        <f>P55</f>
        <v>Schrempf Wilhelm</v>
      </c>
      <c r="V43" s="71">
        <f>K55</f>
        <v>365</v>
      </c>
      <c r="W43" s="71">
        <f>J55</f>
        <v>0</v>
      </c>
    </row>
    <row r="44" spans="1:24" x14ac:dyDescent="0.25">
      <c r="A44" s="104">
        <v>0</v>
      </c>
      <c r="B44" s="106" t="s">
        <v>46</v>
      </c>
      <c r="C44" s="108" t="s">
        <v>44</v>
      </c>
      <c r="D44" s="108"/>
      <c r="E44" s="35"/>
      <c r="F44" s="36"/>
      <c r="G44" s="35"/>
      <c r="H44" s="117"/>
      <c r="I44" s="118"/>
      <c r="J44" s="35"/>
      <c r="K44" s="36"/>
      <c r="L44" s="35"/>
      <c r="M44" s="36"/>
      <c r="N44" s="111" t="s">
        <v>44</v>
      </c>
      <c r="O44" s="108"/>
      <c r="P44" s="112" t="s">
        <v>46</v>
      </c>
      <c r="Q44" s="104">
        <v>0</v>
      </c>
      <c r="U44" s="22" t="str">
        <f>P57</f>
        <v>Illmayr Daniel</v>
      </c>
      <c r="V44" s="71">
        <f>K57</f>
        <v>362</v>
      </c>
      <c r="W44" s="71">
        <f>J57</f>
        <v>2</v>
      </c>
    </row>
    <row r="45" spans="1:24" x14ac:dyDescent="0.25">
      <c r="A45" s="105"/>
      <c r="B45" s="107"/>
      <c r="C45" s="108" t="s">
        <v>36</v>
      </c>
      <c r="D45" s="114"/>
      <c r="E45" s="39" t="s">
        <v>45</v>
      </c>
      <c r="F45" s="40" t="s">
        <v>45</v>
      </c>
      <c r="G45" s="39" t="s">
        <v>45</v>
      </c>
      <c r="H45" s="121" t="s">
        <v>45</v>
      </c>
      <c r="I45" s="122" t="s">
        <v>45</v>
      </c>
      <c r="J45" s="39" t="s">
        <v>45</v>
      </c>
      <c r="K45" s="40" t="s">
        <v>45</v>
      </c>
      <c r="L45" s="39" t="s">
        <v>45</v>
      </c>
      <c r="M45" s="40" t="s">
        <v>45</v>
      </c>
      <c r="N45" s="111" t="s">
        <v>36</v>
      </c>
      <c r="O45" s="108"/>
      <c r="P45" s="113"/>
      <c r="Q45" s="105"/>
    </row>
    <row r="46" spans="1:24" x14ac:dyDescent="0.25">
      <c r="A46" s="104">
        <v>0</v>
      </c>
      <c r="B46" s="106" t="s">
        <v>47</v>
      </c>
      <c r="C46" s="108" t="s">
        <v>44</v>
      </c>
      <c r="D46" s="108"/>
      <c r="E46" s="41"/>
      <c r="F46" s="42"/>
      <c r="G46" s="41"/>
      <c r="H46" s="109"/>
      <c r="I46" s="110"/>
      <c r="J46" s="41"/>
      <c r="K46" s="42"/>
      <c r="L46" s="41"/>
      <c r="M46" s="42"/>
      <c r="N46" s="111" t="s">
        <v>44</v>
      </c>
      <c r="O46" s="108"/>
      <c r="P46" s="112" t="s">
        <v>47</v>
      </c>
      <c r="Q46" s="104">
        <v>0</v>
      </c>
    </row>
    <row r="47" spans="1:24" ht="15.75" thickBot="1" x14ac:dyDescent="0.3">
      <c r="A47" s="105"/>
      <c r="B47" s="107"/>
      <c r="C47" s="108" t="s">
        <v>36</v>
      </c>
      <c r="D47" s="108"/>
      <c r="E47" s="43" t="s">
        <v>45</v>
      </c>
      <c r="F47" s="44" t="s">
        <v>45</v>
      </c>
      <c r="G47" s="43" t="s">
        <v>45</v>
      </c>
      <c r="H47" s="119" t="s">
        <v>45</v>
      </c>
      <c r="I47" s="120" t="s">
        <v>45</v>
      </c>
      <c r="J47" s="43" t="s">
        <v>45</v>
      </c>
      <c r="K47" s="44" t="s">
        <v>45</v>
      </c>
      <c r="L47" s="43" t="s">
        <v>45</v>
      </c>
      <c r="M47" s="44" t="s">
        <v>45</v>
      </c>
      <c r="N47" s="108" t="s">
        <v>36</v>
      </c>
      <c r="O47" s="108"/>
      <c r="P47" s="113"/>
      <c r="Q47" s="105"/>
    </row>
    <row r="48" spans="1:24" x14ac:dyDescent="0.25">
      <c r="A48" s="45"/>
      <c r="C48" s="46"/>
      <c r="D48" s="47">
        <v>0</v>
      </c>
      <c r="E48" s="48">
        <v>0</v>
      </c>
      <c r="F48" s="48">
        <v>0</v>
      </c>
      <c r="G48" s="48">
        <v>0</v>
      </c>
      <c r="H48" s="48">
        <v>0</v>
      </c>
      <c r="I48" s="49"/>
      <c r="J48" s="48">
        <v>0</v>
      </c>
      <c r="K48" s="48">
        <v>0</v>
      </c>
      <c r="L48" s="48">
        <v>0</v>
      </c>
      <c r="M48" s="48">
        <v>0</v>
      </c>
      <c r="N48" s="50">
        <v>0</v>
      </c>
      <c r="O48" s="51"/>
      <c r="Q48" s="45"/>
    </row>
    <row r="49" spans="1:17" x14ac:dyDescent="0.25">
      <c r="A49" s="149" t="s">
        <v>72</v>
      </c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9"/>
      <c r="O49" s="149"/>
      <c r="P49" s="149"/>
      <c r="Q49" s="149"/>
    </row>
    <row r="51" spans="1:17" ht="15.75" thickBot="1" x14ac:dyDescent="0.3">
      <c r="A51" s="180" t="s">
        <v>11</v>
      </c>
      <c r="B51" s="181"/>
      <c r="C51" s="181"/>
      <c r="D51" s="181"/>
      <c r="E51" s="181"/>
      <c r="F51" s="182"/>
      <c r="G51" s="23">
        <v>3</v>
      </c>
      <c r="H51" s="153" t="s">
        <v>27</v>
      </c>
      <c r="I51" s="153"/>
      <c r="J51" s="153"/>
      <c r="K51" s="23">
        <v>0</v>
      </c>
      <c r="L51" s="180" t="s">
        <v>73</v>
      </c>
      <c r="M51" s="181"/>
      <c r="N51" s="181"/>
      <c r="O51" s="181"/>
      <c r="P51" s="181"/>
      <c r="Q51" s="182"/>
    </row>
    <row r="52" spans="1:17" ht="15.75" thickBot="1" x14ac:dyDescent="0.3">
      <c r="A52" s="24" t="s">
        <v>30</v>
      </c>
      <c r="B52" s="25"/>
      <c r="C52" s="26" t="s">
        <v>32</v>
      </c>
      <c r="D52" s="26" t="s">
        <v>33</v>
      </c>
      <c r="E52" s="26" t="s">
        <v>34</v>
      </c>
      <c r="F52" s="26" t="s">
        <v>35</v>
      </c>
      <c r="G52" s="25" t="s">
        <v>36</v>
      </c>
      <c r="H52" s="27"/>
      <c r="I52" s="27"/>
      <c r="J52" s="27"/>
      <c r="K52" s="28"/>
      <c r="L52" s="26" t="s">
        <v>35</v>
      </c>
      <c r="M52" s="26" t="s">
        <v>34</v>
      </c>
      <c r="N52" s="26" t="s">
        <v>33</v>
      </c>
      <c r="O52" s="26" t="s">
        <v>32</v>
      </c>
      <c r="P52" s="28" t="s">
        <v>31</v>
      </c>
      <c r="Q52" s="29" t="s">
        <v>30</v>
      </c>
    </row>
    <row r="53" spans="1:17" ht="15" customHeight="1" x14ac:dyDescent="0.25">
      <c r="A53" s="148">
        <v>1</v>
      </c>
      <c r="B53" s="136" t="s">
        <v>12</v>
      </c>
      <c r="C53" s="54">
        <v>98</v>
      </c>
      <c r="D53" s="54">
        <v>97</v>
      </c>
      <c r="E53" s="54">
        <v>98</v>
      </c>
      <c r="F53" s="54">
        <v>96</v>
      </c>
      <c r="G53" s="55">
        <f>SUM(C53:F53)</f>
        <v>389</v>
      </c>
      <c r="H53" s="56">
        <f>SUM(C54:F54)</f>
        <v>6</v>
      </c>
      <c r="I53" s="57" t="s">
        <v>37</v>
      </c>
      <c r="J53" s="58">
        <f>SUM(L54:O54)</f>
        <v>2</v>
      </c>
      <c r="K53" s="55">
        <f>SUM(L53:O53)</f>
        <v>378</v>
      </c>
      <c r="L53" s="54">
        <v>97</v>
      </c>
      <c r="M53" s="54">
        <v>92</v>
      </c>
      <c r="N53" s="54">
        <v>94</v>
      </c>
      <c r="O53" s="54">
        <v>95</v>
      </c>
      <c r="P53" s="157" t="s">
        <v>81</v>
      </c>
      <c r="Q53" s="148">
        <v>2</v>
      </c>
    </row>
    <row r="54" spans="1:17" ht="15" customHeight="1" x14ac:dyDescent="0.25">
      <c r="A54" s="135"/>
      <c r="B54" s="137"/>
      <c r="C54" s="59">
        <f>IF(C53&lt;O53,0,IF(C53=O53,1,2))</f>
        <v>2</v>
      </c>
      <c r="D54" s="59">
        <f>IF(D53&lt;N53,0,IF(D53=N53,1,2))</f>
        <v>2</v>
      </c>
      <c r="E54" s="59">
        <f>IF(E53&lt;M53,0,IF(E53=M53,1,2))</f>
        <v>2</v>
      </c>
      <c r="F54" s="59">
        <f>IF(F53&lt;L53,0,IF(F53=L53,1,2))</f>
        <v>0</v>
      </c>
      <c r="G54" s="60"/>
      <c r="H54" s="61"/>
      <c r="I54" s="62"/>
      <c r="J54" s="63"/>
      <c r="K54" s="60"/>
      <c r="L54" s="59">
        <f>IF(L53&lt;F53,0,IF(L53=F53,1,2))</f>
        <v>2</v>
      </c>
      <c r="M54" s="59">
        <f>IF(M53&lt;E53,0,IF(M53=E53,1,2))</f>
        <v>0</v>
      </c>
      <c r="N54" s="59">
        <f>IF(N53&lt;D53,0,IF(N53=D53,1,2))</f>
        <v>0</v>
      </c>
      <c r="O54" s="59">
        <f>IF(O53&lt;C53,0,IF(O53=C53,1,2))</f>
        <v>0</v>
      </c>
      <c r="P54" s="158"/>
      <c r="Q54" s="135"/>
    </row>
    <row r="55" spans="1:17" ht="15" customHeight="1" x14ac:dyDescent="0.25">
      <c r="A55" s="134">
        <v>2</v>
      </c>
      <c r="B55" s="136" t="s">
        <v>13</v>
      </c>
      <c r="C55" s="64">
        <v>93</v>
      </c>
      <c r="D55" s="64">
        <v>98</v>
      </c>
      <c r="E55" s="64">
        <v>95</v>
      </c>
      <c r="F55" s="64">
        <v>95</v>
      </c>
      <c r="G55" s="65">
        <f t="shared" ref="G55" si="7">SUM(C55:F55)</f>
        <v>381</v>
      </c>
      <c r="H55" s="66">
        <f>SUM(C56:F56)</f>
        <v>8</v>
      </c>
      <c r="I55" s="67" t="s">
        <v>37</v>
      </c>
      <c r="J55" s="68">
        <f>SUM(L56:O56)</f>
        <v>0</v>
      </c>
      <c r="K55" s="65">
        <f t="shared" ref="K55" si="8">SUM(L55:O55)</f>
        <v>365</v>
      </c>
      <c r="L55" s="64">
        <v>92</v>
      </c>
      <c r="M55" s="64">
        <v>89</v>
      </c>
      <c r="N55" s="64">
        <v>93</v>
      </c>
      <c r="O55" s="64">
        <v>91</v>
      </c>
      <c r="P55" s="157" t="s">
        <v>75</v>
      </c>
      <c r="Q55" s="134">
        <v>4</v>
      </c>
    </row>
    <row r="56" spans="1:17" ht="15" customHeight="1" x14ac:dyDescent="0.25">
      <c r="A56" s="135"/>
      <c r="B56" s="137"/>
      <c r="C56" s="59">
        <f>IF(C55&lt;O55,0,IF(C55=O55,1,2))</f>
        <v>2</v>
      </c>
      <c r="D56" s="59">
        <f>IF(D55&lt;N55,0,IF(D55=N55,1,2))</f>
        <v>2</v>
      </c>
      <c r="E56" s="59">
        <f>IF(E55&lt;M55,0,IF(E55=M55,1,2))</f>
        <v>2</v>
      </c>
      <c r="F56" s="59">
        <f>IF(F55&lt;L55,0,IF(F55=L55,1,2))</f>
        <v>2</v>
      </c>
      <c r="G56" s="60"/>
      <c r="H56" s="61"/>
      <c r="I56" s="62"/>
      <c r="J56" s="63"/>
      <c r="K56" s="60"/>
      <c r="L56" s="59">
        <f>IF(L55&lt;F55,0,IF(L55=F55,1,2))</f>
        <v>0</v>
      </c>
      <c r="M56" s="59">
        <f>IF(M55&lt;E55,0,IF(M55=E55,1,2))</f>
        <v>0</v>
      </c>
      <c r="N56" s="59">
        <f>IF(N55&lt;D55,0,IF(N55=D55,1,2))</f>
        <v>0</v>
      </c>
      <c r="O56" s="59">
        <f>IF(O55&lt;C55,0,IF(O55=C55,1,2))</f>
        <v>0</v>
      </c>
      <c r="P56" s="158"/>
      <c r="Q56" s="135"/>
    </row>
    <row r="57" spans="1:17" ht="15" customHeight="1" x14ac:dyDescent="0.25">
      <c r="A57" s="134">
        <v>3</v>
      </c>
      <c r="B57" s="136" t="s">
        <v>52</v>
      </c>
      <c r="C57" s="64">
        <v>88</v>
      </c>
      <c r="D57" s="64">
        <v>93</v>
      </c>
      <c r="E57" s="64">
        <v>93</v>
      </c>
      <c r="F57" s="64">
        <v>93</v>
      </c>
      <c r="G57" s="65">
        <f t="shared" ref="G57" si="9">SUM(C57:F57)</f>
        <v>367</v>
      </c>
      <c r="H57" s="66">
        <f>SUM(C58:F58)</f>
        <v>6</v>
      </c>
      <c r="I57" s="67" t="s">
        <v>37</v>
      </c>
      <c r="J57" s="68">
        <f>SUM(L58:O58)</f>
        <v>2</v>
      </c>
      <c r="K57" s="65">
        <f t="shared" ref="K57" si="10">SUM(L57:O57)</f>
        <v>362</v>
      </c>
      <c r="L57" s="64">
        <v>90</v>
      </c>
      <c r="M57" s="64">
        <v>91</v>
      </c>
      <c r="N57" s="64">
        <v>91</v>
      </c>
      <c r="O57" s="64">
        <v>90</v>
      </c>
      <c r="P57" s="138" t="s">
        <v>76</v>
      </c>
      <c r="Q57" s="134">
        <v>6</v>
      </c>
    </row>
    <row r="58" spans="1:17" ht="15" customHeight="1" x14ac:dyDescent="0.25">
      <c r="A58" s="135"/>
      <c r="B58" s="137"/>
      <c r="C58" s="59">
        <f>IF(C57&lt;O57,0,IF(C57=O57,1,2))</f>
        <v>0</v>
      </c>
      <c r="D58" s="59">
        <f>IF(D57&lt;N57,0,IF(D57=N57,1,2))</f>
        <v>2</v>
      </c>
      <c r="E58" s="59">
        <f>IF(E57&lt;M57,0,IF(E57=M57,1,2))</f>
        <v>2</v>
      </c>
      <c r="F58" s="59">
        <f>IF(F57&lt;L57,0,IF(F57=L57,1,2))</f>
        <v>2</v>
      </c>
      <c r="G58" s="60"/>
      <c r="H58" s="61"/>
      <c r="I58" s="62"/>
      <c r="J58" s="63"/>
      <c r="K58" s="60"/>
      <c r="L58" s="59">
        <f>IF(L57&lt;F57,0,IF(L57=F57,1,2))</f>
        <v>0</v>
      </c>
      <c r="M58" s="59">
        <f>IF(M57&lt;E57,0,IF(M57=E57,1,2))</f>
        <v>0</v>
      </c>
      <c r="N58" s="59">
        <f>IF(N57&lt;D57,0,IF(N57=D57,1,2))</f>
        <v>0</v>
      </c>
      <c r="O58" s="59">
        <f>IF(O57&lt;C57,0,IF(O57=C57,1,2))</f>
        <v>2</v>
      </c>
      <c r="P58" s="139"/>
      <c r="Q58" s="135"/>
    </row>
    <row r="59" spans="1:17" x14ac:dyDescent="0.25">
      <c r="A59" s="30"/>
      <c r="B59" s="172" t="str">
        <f>IF(H59=J59,"Stechen","Kein Stechen erforderlich")</f>
        <v>Kein Stechen erforderlich</v>
      </c>
      <c r="C59" s="173"/>
      <c r="D59" s="174"/>
      <c r="E59" s="175" t="s">
        <v>10</v>
      </c>
      <c r="F59" s="176"/>
      <c r="G59" s="69">
        <f>G57+G55+G53</f>
        <v>1137</v>
      </c>
      <c r="H59" s="31">
        <f>H57+H55+H53</f>
        <v>20</v>
      </c>
      <c r="I59" s="32" t="s">
        <v>37</v>
      </c>
      <c r="J59" s="70">
        <f>J57+J55+J53</f>
        <v>4</v>
      </c>
      <c r="K59" s="69">
        <f>K57+K55+K53</f>
        <v>1105</v>
      </c>
      <c r="L59" s="175" t="s">
        <v>10</v>
      </c>
      <c r="M59" s="176"/>
      <c r="N59" s="177" t="str">
        <f>IF(H59=J59,"Stechen","Kein Stechen erforderlich")</f>
        <v>Kein Stechen erforderlich</v>
      </c>
      <c r="O59" s="178"/>
      <c r="P59" s="179"/>
      <c r="Q59" s="30"/>
    </row>
    <row r="60" spans="1:17" ht="15.75" thickBot="1" x14ac:dyDescent="0.3">
      <c r="A60" s="108"/>
      <c r="B60" s="108"/>
      <c r="C60" s="108"/>
      <c r="D60" s="108"/>
      <c r="E60" s="108"/>
      <c r="F60" s="108"/>
      <c r="G60" s="108"/>
      <c r="H60" s="108"/>
      <c r="I60" s="108"/>
      <c r="J60" s="108"/>
      <c r="K60" s="108"/>
      <c r="L60" s="108"/>
      <c r="M60" s="108"/>
      <c r="N60" s="108"/>
      <c r="O60" s="108"/>
      <c r="P60" s="108"/>
      <c r="Q60" s="108"/>
    </row>
    <row r="61" spans="1:17" ht="15.75" thickBot="1" x14ac:dyDescent="0.3">
      <c r="B61" s="128"/>
      <c r="C61" s="129"/>
      <c r="D61" s="129"/>
      <c r="E61" s="130" t="s">
        <v>38</v>
      </c>
      <c r="F61" s="131"/>
      <c r="G61" s="130" t="s">
        <v>39</v>
      </c>
      <c r="H61" s="132"/>
      <c r="I61" s="131"/>
      <c r="J61" s="130" t="s">
        <v>40</v>
      </c>
      <c r="K61" s="131"/>
      <c r="L61" s="130" t="s">
        <v>41</v>
      </c>
      <c r="M61" s="131"/>
      <c r="N61" s="129" t="s">
        <v>45</v>
      </c>
      <c r="O61" s="129"/>
      <c r="P61" s="133"/>
    </row>
    <row r="62" spans="1:17" x14ac:dyDescent="0.25">
      <c r="A62" s="123" t="s">
        <v>36</v>
      </c>
      <c r="B62" s="123"/>
      <c r="C62" s="124" t="s">
        <v>42</v>
      </c>
      <c r="D62" s="124"/>
      <c r="E62" s="33">
        <v>1</v>
      </c>
      <c r="F62" s="34">
        <v>2</v>
      </c>
      <c r="G62" s="33">
        <v>3</v>
      </c>
      <c r="H62" s="125">
        <v>4</v>
      </c>
      <c r="I62" s="126"/>
      <c r="J62" s="33">
        <v>5</v>
      </c>
      <c r="K62" s="34">
        <v>6</v>
      </c>
      <c r="L62" s="33">
        <v>7</v>
      </c>
      <c r="M62" s="34">
        <v>8</v>
      </c>
      <c r="N62" s="124" t="s">
        <v>42</v>
      </c>
      <c r="O62" s="124"/>
      <c r="P62" s="127" t="s">
        <v>36</v>
      </c>
      <c r="Q62" s="127"/>
    </row>
    <row r="63" spans="1:17" x14ac:dyDescent="0.25">
      <c r="A63" s="104">
        <v>0</v>
      </c>
      <c r="B63" s="106" t="s">
        <v>43</v>
      </c>
      <c r="C63" s="108" t="s">
        <v>44</v>
      </c>
      <c r="D63" s="108"/>
      <c r="E63" s="52"/>
      <c r="F63" s="53"/>
      <c r="G63" s="52"/>
      <c r="H63" s="170"/>
      <c r="I63" s="171"/>
      <c r="J63" s="52"/>
      <c r="K63" s="53"/>
      <c r="L63" s="52"/>
      <c r="M63" s="53"/>
      <c r="N63" s="111" t="s">
        <v>44</v>
      </c>
      <c r="O63" s="108"/>
      <c r="P63" s="112" t="s">
        <v>43</v>
      </c>
      <c r="Q63" s="104">
        <v>0</v>
      </c>
    </row>
    <row r="64" spans="1:17" x14ac:dyDescent="0.25">
      <c r="A64" s="105"/>
      <c r="B64" s="107"/>
      <c r="C64" s="108" t="s">
        <v>36</v>
      </c>
      <c r="D64" s="114"/>
      <c r="E64" s="37" t="s">
        <v>45</v>
      </c>
      <c r="F64" s="38" t="s">
        <v>45</v>
      </c>
      <c r="G64" s="37" t="s">
        <v>45</v>
      </c>
      <c r="H64" s="115" t="s">
        <v>45</v>
      </c>
      <c r="I64" s="116" t="s">
        <v>45</v>
      </c>
      <c r="J64" s="37" t="s">
        <v>45</v>
      </c>
      <c r="K64" s="38" t="s">
        <v>45</v>
      </c>
      <c r="L64" s="37" t="s">
        <v>45</v>
      </c>
      <c r="M64" s="38" t="s">
        <v>45</v>
      </c>
      <c r="N64" s="111" t="s">
        <v>36</v>
      </c>
      <c r="O64" s="108"/>
      <c r="P64" s="113"/>
      <c r="Q64" s="105"/>
    </row>
    <row r="65" spans="1:17" x14ac:dyDescent="0.25">
      <c r="A65" s="104">
        <v>0</v>
      </c>
      <c r="B65" s="106" t="s">
        <v>46</v>
      </c>
      <c r="C65" s="108" t="s">
        <v>44</v>
      </c>
      <c r="D65" s="108"/>
      <c r="E65" s="35"/>
      <c r="F65" s="36"/>
      <c r="G65" s="35"/>
      <c r="H65" s="117"/>
      <c r="I65" s="118"/>
      <c r="J65" s="35"/>
      <c r="K65" s="36"/>
      <c r="L65" s="35"/>
      <c r="M65" s="36"/>
      <c r="N65" s="111" t="s">
        <v>44</v>
      </c>
      <c r="O65" s="108"/>
      <c r="P65" s="112" t="s">
        <v>46</v>
      </c>
      <c r="Q65" s="104">
        <v>0</v>
      </c>
    </row>
    <row r="66" spans="1:17" x14ac:dyDescent="0.25">
      <c r="A66" s="105"/>
      <c r="B66" s="107"/>
      <c r="C66" s="108" t="s">
        <v>36</v>
      </c>
      <c r="D66" s="114"/>
      <c r="E66" s="39" t="s">
        <v>45</v>
      </c>
      <c r="F66" s="40" t="s">
        <v>45</v>
      </c>
      <c r="G66" s="39" t="s">
        <v>45</v>
      </c>
      <c r="H66" s="121" t="s">
        <v>45</v>
      </c>
      <c r="I66" s="122" t="s">
        <v>45</v>
      </c>
      <c r="J66" s="39" t="s">
        <v>45</v>
      </c>
      <c r="K66" s="40" t="s">
        <v>45</v>
      </c>
      <c r="L66" s="39" t="s">
        <v>45</v>
      </c>
      <c r="M66" s="40" t="s">
        <v>45</v>
      </c>
      <c r="N66" s="111" t="s">
        <v>36</v>
      </c>
      <c r="O66" s="108"/>
      <c r="P66" s="113"/>
      <c r="Q66" s="105"/>
    </row>
    <row r="67" spans="1:17" x14ac:dyDescent="0.25">
      <c r="A67" s="104">
        <v>0</v>
      </c>
      <c r="B67" s="106" t="s">
        <v>47</v>
      </c>
      <c r="C67" s="108" t="s">
        <v>44</v>
      </c>
      <c r="D67" s="108"/>
      <c r="E67" s="41"/>
      <c r="F67" s="42"/>
      <c r="G67" s="41"/>
      <c r="H67" s="109"/>
      <c r="I67" s="110"/>
      <c r="J67" s="41"/>
      <c r="K67" s="42"/>
      <c r="L67" s="41"/>
      <c r="M67" s="42"/>
      <c r="N67" s="111" t="s">
        <v>44</v>
      </c>
      <c r="O67" s="108"/>
      <c r="P67" s="112" t="s">
        <v>47</v>
      </c>
      <c r="Q67" s="104">
        <v>0</v>
      </c>
    </row>
    <row r="68" spans="1:17" ht="15.75" thickBot="1" x14ac:dyDescent="0.3">
      <c r="A68" s="105"/>
      <c r="B68" s="107"/>
      <c r="C68" s="108" t="s">
        <v>36</v>
      </c>
      <c r="D68" s="108"/>
      <c r="E68" s="43" t="s">
        <v>45</v>
      </c>
      <c r="F68" s="44" t="s">
        <v>45</v>
      </c>
      <c r="G68" s="43" t="s">
        <v>45</v>
      </c>
      <c r="H68" s="119" t="s">
        <v>45</v>
      </c>
      <c r="I68" s="120" t="s">
        <v>45</v>
      </c>
      <c r="J68" s="43" t="s">
        <v>45</v>
      </c>
      <c r="K68" s="44" t="s">
        <v>45</v>
      </c>
      <c r="L68" s="43" t="s">
        <v>45</v>
      </c>
      <c r="M68" s="44" t="s">
        <v>45</v>
      </c>
      <c r="N68" s="108" t="s">
        <v>36</v>
      </c>
      <c r="O68" s="108"/>
      <c r="P68" s="113"/>
      <c r="Q68" s="105"/>
    </row>
    <row r="69" spans="1:17" x14ac:dyDescent="0.25">
      <c r="A69" s="45"/>
      <c r="C69" s="46"/>
      <c r="D69" s="47">
        <v>0</v>
      </c>
      <c r="E69" s="48">
        <v>0</v>
      </c>
      <c r="F69" s="48">
        <v>0</v>
      </c>
      <c r="G69" s="48">
        <v>0</v>
      </c>
      <c r="H69" s="48">
        <v>0</v>
      </c>
      <c r="I69" s="49"/>
      <c r="J69" s="48">
        <v>0</v>
      </c>
      <c r="K69" s="48">
        <v>0</v>
      </c>
      <c r="L69" s="48">
        <v>0</v>
      </c>
      <c r="M69" s="48">
        <v>0</v>
      </c>
      <c r="N69" s="50">
        <v>0</v>
      </c>
      <c r="O69" s="51"/>
      <c r="Q69" s="45"/>
    </row>
  </sheetData>
  <mergeCells count="192">
    <mergeCell ref="R11:T14"/>
    <mergeCell ref="Q67:Q68"/>
    <mergeCell ref="C68:D68"/>
    <mergeCell ref="H68:I68"/>
    <mergeCell ref="N68:O68"/>
    <mergeCell ref="Q65:Q66"/>
    <mergeCell ref="C66:D66"/>
    <mergeCell ref="H66:I66"/>
    <mergeCell ref="N66:O66"/>
    <mergeCell ref="A67:A68"/>
    <mergeCell ref="B67:B68"/>
    <mergeCell ref="C67:D67"/>
    <mergeCell ref="H67:I67"/>
    <mergeCell ref="N67:O67"/>
    <mergeCell ref="P67:P68"/>
    <mergeCell ref="Q63:Q64"/>
    <mergeCell ref="C64:D64"/>
    <mergeCell ref="H64:I64"/>
    <mergeCell ref="N64:O64"/>
    <mergeCell ref="A65:A66"/>
    <mergeCell ref="B65:B66"/>
    <mergeCell ref="C65:D65"/>
    <mergeCell ref="H65:I65"/>
    <mergeCell ref="N65:O65"/>
    <mergeCell ref="P65:P66"/>
    <mergeCell ref="A63:A64"/>
    <mergeCell ref="B63:B64"/>
    <mergeCell ref="C63:D63"/>
    <mergeCell ref="H63:I63"/>
    <mergeCell ref="N63:O63"/>
    <mergeCell ref="P63:P64"/>
    <mergeCell ref="N61:P61"/>
    <mergeCell ref="A62:B62"/>
    <mergeCell ref="C62:D62"/>
    <mergeCell ref="H62:I62"/>
    <mergeCell ref="N62:O62"/>
    <mergeCell ref="P62:Q62"/>
    <mergeCell ref="B59:D59"/>
    <mergeCell ref="E59:F59"/>
    <mergeCell ref="L59:M59"/>
    <mergeCell ref="N59:P59"/>
    <mergeCell ref="A60:Q60"/>
    <mergeCell ref="B61:D61"/>
    <mergeCell ref="E61:F61"/>
    <mergeCell ref="G61:I61"/>
    <mergeCell ref="J61:K61"/>
    <mergeCell ref="L61:M61"/>
    <mergeCell ref="A55:A56"/>
    <mergeCell ref="B55:B56"/>
    <mergeCell ref="P55:P56"/>
    <mergeCell ref="Q55:Q56"/>
    <mergeCell ref="A57:A58"/>
    <mergeCell ref="B57:B58"/>
    <mergeCell ref="P57:P58"/>
    <mergeCell ref="Q57:Q58"/>
    <mergeCell ref="A51:F51"/>
    <mergeCell ref="H51:J51"/>
    <mergeCell ref="L51:Q51"/>
    <mergeCell ref="A53:A54"/>
    <mergeCell ref="B53:B54"/>
    <mergeCell ref="P53:P54"/>
    <mergeCell ref="Q53:Q54"/>
    <mergeCell ref="A49:Q49"/>
    <mergeCell ref="P44:P45"/>
    <mergeCell ref="Q44:Q45"/>
    <mergeCell ref="C45:D45"/>
    <mergeCell ref="H45:I45"/>
    <mergeCell ref="N45:O45"/>
    <mergeCell ref="A46:A47"/>
    <mergeCell ref="B46:B47"/>
    <mergeCell ref="C46:D46"/>
    <mergeCell ref="H46:I46"/>
    <mergeCell ref="N46:O46"/>
    <mergeCell ref="A44:A45"/>
    <mergeCell ref="B44:B45"/>
    <mergeCell ref="C44:D44"/>
    <mergeCell ref="H44:I44"/>
    <mergeCell ref="N44:O44"/>
    <mergeCell ref="P46:P47"/>
    <mergeCell ref="Q46:Q47"/>
    <mergeCell ref="C47:D47"/>
    <mergeCell ref="H47:I47"/>
    <mergeCell ref="N47:O47"/>
    <mergeCell ref="A41:B41"/>
    <mergeCell ref="C41:D41"/>
    <mergeCell ref="H41:I41"/>
    <mergeCell ref="N41:O41"/>
    <mergeCell ref="P41:Q41"/>
    <mergeCell ref="A42:A43"/>
    <mergeCell ref="B42:B43"/>
    <mergeCell ref="C42:D42"/>
    <mergeCell ref="H42:I42"/>
    <mergeCell ref="N42:O42"/>
    <mergeCell ref="P42:P43"/>
    <mergeCell ref="Q42:Q43"/>
    <mergeCell ref="C43:D43"/>
    <mergeCell ref="H43:I43"/>
    <mergeCell ref="N43:O43"/>
    <mergeCell ref="A39:Q39"/>
    <mergeCell ref="B40:D40"/>
    <mergeCell ref="E40:F40"/>
    <mergeCell ref="G40:I40"/>
    <mergeCell ref="J40:K40"/>
    <mergeCell ref="L40:M40"/>
    <mergeCell ref="N40:P40"/>
    <mergeCell ref="A36:A37"/>
    <mergeCell ref="B36:B37"/>
    <mergeCell ref="P36:P37"/>
    <mergeCell ref="Q36:Q37"/>
    <mergeCell ref="B38:D38"/>
    <mergeCell ref="E38:F38"/>
    <mergeCell ref="L38:M38"/>
    <mergeCell ref="N38:P38"/>
    <mergeCell ref="Q32:Q33"/>
    <mergeCell ref="A34:A35"/>
    <mergeCell ref="B34:B35"/>
    <mergeCell ref="P34:P35"/>
    <mergeCell ref="Q34:Q35"/>
    <mergeCell ref="Q25:Q26"/>
    <mergeCell ref="C26:D26"/>
    <mergeCell ref="H26:I26"/>
    <mergeCell ref="N26:O26"/>
    <mergeCell ref="A28:Q28"/>
    <mergeCell ref="A30:F30"/>
    <mergeCell ref="H30:J30"/>
    <mergeCell ref="L30:Q30"/>
    <mergeCell ref="A25:A26"/>
    <mergeCell ref="B25:B26"/>
    <mergeCell ref="C25:D25"/>
    <mergeCell ref="H25:I25"/>
    <mergeCell ref="N25:O25"/>
    <mergeCell ref="P25:P26"/>
    <mergeCell ref="A32:A33"/>
    <mergeCell ref="B32:B33"/>
    <mergeCell ref="P32:P33"/>
    <mergeCell ref="Q21:Q22"/>
    <mergeCell ref="C22:D22"/>
    <mergeCell ref="H22:I22"/>
    <mergeCell ref="N22:O22"/>
    <mergeCell ref="A23:A24"/>
    <mergeCell ref="B23:B24"/>
    <mergeCell ref="C23:D23"/>
    <mergeCell ref="H23:I23"/>
    <mergeCell ref="N23:O23"/>
    <mergeCell ref="P23:P24"/>
    <mergeCell ref="A21:A22"/>
    <mergeCell ref="B21:B22"/>
    <mergeCell ref="C21:D21"/>
    <mergeCell ref="H21:I21"/>
    <mergeCell ref="N21:O21"/>
    <mergeCell ref="P21:P22"/>
    <mergeCell ref="Q23:Q24"/>
    <mergeCell ref="C24:D24"/>
    <mergeCell ref="H24:I24"/>
    <mergeCell ref="N24:O24"/>
    <mergeCell ref="N19:P19"/>
    <mergeCell ref="A20:B20"/>
    <mergeCell ref="C20:D20"/>
    <mergeCell ref="H20:I20"/>
    <mergeCell ref="N20:O20"/>
    <mergeCell ref="P20:Q20"/>
    <mergeCell ref="B17:D17"/>
    <mergeCell ref="E17:F17"/>
    <mergeCell ref="L17:M17"/>
    <mergeCell ref="N17:P17"/>
    <mergeCell ref="A18:Q18"/>
    <mergeCell ref="B19:D19"/>
    <mergeCell ref="E19:F19"/>
    <mergeCell ref="G19:I19"/>
    <mergeCell ref="J19:K19"/>
    <mergeCell ref="L19:M19"/>
    <mergeCell ref="A15:A16"/>
    <mergeCell ref="B15:B16"/>
    <mergeCell ref="P15:P16"/>
    <mergeCell ref="Q15:Q16"/>
    <mergeCell ref="A9:F9"/>
    <mergeCell ref="H9:J9"/>
    <mergeCell ref="L9:Q9"/>
    <mergeCell ref="A11:A12"/>
    <mergeCell ref="B11:B12"/>
    <mergeCell ref="P11:P12"/>
    <mergeCell ref="Q11:Q12"/>
    <mergeCell ref="A1:M1"/>
    <mergeCell ref="N1:Q1"/>
    <mergeCell ref="C3:O3"/>
    <mergeCell ref="C4:O4"/>
    <mergeCell ref="C5:O5"/>
    <mergeCell ref="A7:Q7"/>
    <mergeCell ref="A13:A14"/>
    <mergeCell ref="B13:B14"/>
    <mergeCell ref="P13:P14"/>
    <mergeCell ref="Q13:Q14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69"/>
  <sheetViews>
    <sheetView topLeftCell="A10" workbookViewId="0">
      <selection activeCell="A49" sqref="A49:Q49"/>
    </sheetView>
  </sheetViews>
  <sheetFormatPr baseColWidth="10" defaultRowHeight="15" x14ac:dyDescent="0.25"/>
  <cols>
    <col min="1" max="1" width="11.42578125" style="22"/>
    <col min="2" max="2" width="25.7109375" style="22" customWidth="1"/>
    <col min="3" max="15" width="6.7109375" style="22" customWidth="1"/>
    <col min="16" max="16" width="25.7109375" style="22" customWidth="1"/>
    <col min="17" max="20" width="11.42578125" style="22"/>
    <col min="21" max="21" width="19" style="22" bestFit="1" customWidth="1"/>
    <col min="22" max="16384" width="11.42578125" style="22"/>
  </cols>
  <sheetData>
    <row r="1" spans="1:17" ht="30" x14ac:dyDescent="0.25">
      <c r="A1" s="161" t="s">
        <v>8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3"/>
      <c r="O1" s="163"/>
      <c r="P1" s="163"/>
      <c r="Q1" s="163"/>
    </row>
    <row r="3" spans="1:17" x14ac:dyDescent="0.25">
      <c r="C3" s="97" t="s">
        <v>28</v>
      </c>
      <c r="D3" s="164"/>
      <c r="E3" s="164"/>
      <c r="F3" s="164"/>
      <c r="G3" s="164"/>
      <c r="H3" s="164"/>
      <c r="I3" s="164"/>
      <c r="J3" s="164"/>
      <c r="K3" s="164"/>
      <c r="L3" s="164"/>
      <c r="M3" s="164"/>
      <c r="N3" s="164"/>
      <c r="O3" s="164"/>
    </row>
    <row r="4" spans="1:17" x14ac:dyDescent="0.25">
      <c r="C4" s="98" t="s">
        <v>69</v>
      </c>
      <c r="D4" s="98"/>
      <c r="E4" s="98"/>
      <c r="F4" s="98"/>
      <c r="G4" s="98"/>
      <c r="H4" s="98"/>
      <c r="I4" s="98"/>
      <c r="J4" s="98"/>
      <c r="K4" s="98"/>
      <c r="L4" s="98"/>
      <c r="M4" s="98"/>
      <c r="N4" s="98"/>
      <c r="O4" s="98"/>
    </row>
    <row r="5" spans="1:17" x14ac:dyDescent="0.25">
      <c r="C5" s="97" t="s">
        <v>29</v>
      </c>
      <c r="D5" s="164"/>
      <c r="E5" s="164"/>
      <c r="F5" s="164"/>
      <c r="G5" s="164"/>
      <c r="H5" s="164"/>
      <c r="I5" s="164"/>
      <c r="J5" s="164"/>
      <c r="K5" s="164"/>
      <c r="L5" s="164"/>
      <c r="M5" s="164"/>
      <c r="N5" s="164"/>
      <c r="O5" s="164"/>
    </row>
    <row r="7" spans="1:17" x14ac:dyDescent="0.25">
      <c r="A7" s="149" t="s">
        <v>70</v>
      </c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149"/>
      <c r="M7" s="149"/>
      <c r="N7" s="149"/>
      <c r="O7" s="149"/>
      <c r="P7" s="149"/>
      <c r="Q7" s="149"/>
    </row>
    <row r="9" spans="1:17" ht="15.75" thickBot="1" x14ac:dyDescent="0.3">
      <c r="A9" s="180"/>
      <c r="B9" s="181"/>
      <c r="C9" s="181"/>
      <c r="D9" s="181"/>
      <c r="E9" s="181"/>
      <c r="F9" s="182"/>
      <c r="G9" s="23">
        <v>0</v>
      </c>
      <c r="H9" s="153" t="s">
        <v>27</v>
      </c>
      <c r="I9" s="153"/>
      <c r="J9" s="153"/>
      <c r="K9" s="23">
        <v>3</v>
      </c>
      <c r="L9" s="180"/>
      <c r="M9" s="181"/>
      <c r="N9" s="181"/>
      <c r="O9" s="181"/>
      <c r="P9" s="181"/>
      <c r="Q9" s="182"/>
    </row>
    <row r="10" spans="1:17" ht="15.75" thickBot="1" x14ac:dyDescent="0.3">
      <c r="A10" s="24" t="s">
        <v>30</v>
      </c>
      <c r="B10" s="25" t="s">
        <v>31</v>
      </c>
      <c r="C10" s="26" t="s">
        <v>32</v>
      </c>
      <c r="D10" s="26" t="s">
        <v>33</v>
      </c>
      <c r="E10" s="26" t="s">
        <v>34</v>
      </c>
      <c r="F10" s="26" t="s">
        <v>35</v>
      </c>
      <c r="G10" s="25" t="s">
        <v>36</v>
      </c>
      <c r="H10" s="27"/>
      <c r="I10" s="27"/>
      <c r="J10" s="27"/>
      <c r="K10" s="28"/>
      <c r="L10" s="26" t="s">
        <v>35</v>
      </c>
      <c r="M10" s="26" t="s">
        <v>34</v>
      </c>
      <c r="N10" s="26" t="s">
        <v>33</v>
      </c>
      <c r="O10" s="26" t="s">
        <v>32</v>
      </c>
      <c r="P10" s="28" t="s">
        <v>31</v>
      </c>
      <c r="Q10" s="29" t="s">
        <v>30</v>
      </c>
    </row>
    <row r="11" spans="1:17" x14ac:dyDescent="0.25">
      <c r="A11" s="148">
        <v>1</v>
      </c>
      <c r="B11" s="136"/>
      <c r="C11" s="54"/>
      <c r="D11" s="54"/>
      <c r="E11" s="54"/>
      <c r="F11" s="54"/>
      <c r="G11" s="55">
        <f>SUM(C11:F11)</f>
        <v>0</v>
      </c>
      <c r="H11" s="56">
        <f>SUM(C12:F12)</f>
        <v>4</v>
      </c>
      <c r="I11" s="57" t="s">
        <v>37</v>
      </c>
      <c r="J11" s="58">
        <f>SUM(L12:O12)</f>
        <v>4</v>
      </c>
      <c r="K11" s="55">
        <f>SUM(L11:O11)</f>
        <v>0</v>
      </c>
      <c r="L11" s="54"/>
      <c r="M11" s="54"/>
      <c r="N11" s="54"/>
      <c r="O11" s="54"/>
      <c r="P11" s="157"/>
      <c r="Q11" s="148">
        <v>2</v>
      </c>
    </row>
    <row r="12" spans="1:17" x14ac:dyDescent="0.25">
      <c r="A12" s="135"/>
      <c r="B12" s="137"/>
      <c r="C12" s="59">
        <f>IF(C11&lt;O11,0,IF(C11=O11,1,2))</f>
        <v>1</v>
      </c>
      <c r="D12" s="59">
        <f>IF(D11&lt;N11,0,IF(D11=N11,1,2))</f>
        <v>1</v>
      </c>
      <c r="E12" s="59">
        <f>IF(E11&lt;M11,0,IF(E11=M11,1,2))</f>
        <v>1</v>
      </c>
      <c r="F12" s="59">
        <f>IF(F11&lt;L11,0,IF(F11=L11,1,2))</f>
        <v>1</v>
      </c>
      <c r="G12" s="60"/>
      <c r="H12" s="61"/>
      <c r="I12" s="62"/>
      <c r="J12" s="63"/>
      <c r="K12" s="60"/>
      <c r="L12" s="59">
        <f>IF(L11&lt;F11,0,IF(L11=F11,1,2))</f>
        <v>1</v>
      </c>
      <c r="M12" s="59">
        <f>IF(M11&lt;E11,0,IF(M11=E11,1,2))</f>
        <v>1</v>
      </c>
      <c r="N12" s="59">
        <f>IF(N11&lt;D11,0,IF(N11=D11,1,2))</f>
        <v>1</v>
      </c>
      <c r="O12" s="59">
        <f>IF(O11&lt;C11,0,IF(O11=C11,1,2))</f>
        <v>1</v>
      </c>
      <c r="P12" s="158"/>
      <c r="Q12" s="135"/>
    </row>
    <row r="13" spans="1:17" x14ac:dyDescent="0.25">
      <c r="A13" s="134">
        <v>2</v>
      </c>
      <c r="B13" s="136"/>
      <c r="C13" s="64"/>
      <c r="D13" s="64"/>
      <c r="E13" s="64"/>
      <c r="F13" s="64"/>
      <c r="G13" s="65">
        <f t="shared" ref="G13:G15" si="0">SUM(C13:F13)</f>
        <v>0</v>
      </c>
      <c r="H13" s="66">
        <f>SUM(C14:F14)</f>
        <v>4</v>
      </c>
      <c r="I13" s="67" t="s">
        <v>37</v>
      </c>
      <c r="J13" s="68">
        <f>SUM(L14:O14)</f>
        <v>4</v>
      </c>
      <c r="K13" s="65">
        <f t="shared" ref="K13:K15" si="1">SUM(L13:O13)</f>
        <v>0</v>
      </c>
      <c r="L13" s="64"/>
      <c r="M13" s="64"/>
      <c r="N13" s="64"/>
      <c r="O13" s="64"/>
      <c r="P13" s="138"/>
      <c r="Q13" s="134">
        <v>4</v>
      </c>
    </row>
    <row r="14" spans="1:17" x14ac:dyDescent="0.25">
      <c r="A14" s="135"/>
      <c r="B14" s="137"/>
      <c r="C14" s="59">
        <f>IF(C13&lt;O13,0,IF(C13=O13,1,2))</f>
        <v>1</v>
      </c>
      <c r="D14" s="59">
        <f>IF(D13&lt;N13,0,IF(D13=N13,1,2))</f>
        <v>1</v>
      </c>
      <c r="E14" s="59">
        <f>IF(E13&lt;M13,0,IF(E13=M13,1,2))</f>
        <v>1</v>
      </c>
      <c r="F14" s="59">
        <f>IF(F13&lt;L13,0,IF(F13=L13,1,2))</f>
        <v>1</v>
      </c>
      <c r="G14" s="60"/>
      <c r="H14" s="61"/>
      <c r="I14" s="62"/>
      <c r="J14" s="63"/>
      <c r="K14" s="60"/>
      <c r="L14" s="59">
        <f>IF(L13&lt;F13,0,IF(L13=F13,1,2))</f>
        <v>1</v>
      </c>
      <c r="M14" s="59">
        <f>IF(M13&lt;E13,0,IF(M13=E13,1,2))</f>
        <v>1</v>
      </c>
      <c r="N14" s="59">
        <f>IF(N13&lt;D13,0,IF(N13=D13,1,2))</f>
        <v>1</v>
      </c>
      <c r="O14" s="59">
        <f>IF(O13&lt;C13,0,IF(O13=C13,1,2))</f>
        <v>1</v>
      </c>
      <c r="P14" s="139"/>
      <c r="Q14" s="135"/>
    </row>
    <row r="15" spans="1:17" x14ac:dyDescent="0.25">
      <c r="A15" s="134">
        <v>3</v>
      </c>
      <c r="B15" s="136"/>
      <c r="C15" s="64"/>
      <c r="D15" s="64"/>
      <c r="E15" s="64"/>
      <c r="F15" s="64"/>
      <c r="G15" s="65">
        <f t="shared" si="0"/>
        <v>0</v>
      </c>
      <c r="H15" s="66">
        <f>SUM(C16:F16)</f>
        <v>4</v>
      </c>
      <c r="I15" s="67" t="s">
        <v>37</v>
      </c>
      <c r="J15" s="68">
        <f>SUM(L16:O16)</f>
        <v>4</v>
      </c>
      <c r="K15" s="65">
        <f t="shared" si="1"/>
        <v>0</v>
      </c>
      <c r="L15" s="64"/>
      <c r="M15" s="64"/>
      <c r="N15" s="64"/>
      <c r="O15" s="64"/>
      <c r="P15" s="138"/>
      <c r="Q15" s="134">
        <v>6</v>
      </c>
    </row>
    <row r="16" spans="1:17" x14ac:dyDescent="0.25">
      <c r="A16" s="135"/>
      <c r="B16" s="137"/>
      <c r="C16" s="59">
        <f>IF(C15&lt;O15,0,IF(C15=O15,1,2))</f>
        <v>1</v>
      </c>
      <c r="D16" s="59">
        <f>IF(D15&lt;N15,0,IF(D15=N15,1,2))</f>
        <v>1</v>
      </c>
      <c r="E16" s="59">
        <f>IF(E15&lt;M15,0,IF(E15=M15,1,2))</f>
        <v>1</v>
      </c>
      <c r="F16" s="59">
        <f>IF(F15&lt;L15,0,IF(F15=L15,1,2))</f>
        <v>1</v>
      </c>
      <c r="G16" s="60"/>
      <c r="H16" s="61"/>
      <c r="I16" s="62"/>
      <c r="J16" s="63"/>
      <c r="K16" s="60"/>
      <c r="L16" s="59">
        <f>IF(L15&lt;F15,0,IF(L15=F15,1,2))</f>
        <v>1</v>
      </c>
      <c r="M16" s="59">
        <f>IF(M15&lt;E15,0,IF(M15=E15,1,2))</f>
        <v>1</v>
      </c>
      <c r="N16" s="59">
        <f>IF(N15&lt;D15,0,IF(N15=D15,1,2))</f>
        <v>1</v>
      </c>
      <c r="O16" s="59">
        <f>IF(O15&lt;C15,0,IF(O15=C15,1,2))</f>
        <v>1</v>
      </c>
      <c r="P16" s="139"/>
      <c r="Q16" s="135"/>
    </row>
    <row r="17" spans="1:24" x14ac:dyDescent="0.25">
      <c r="A17" s="30"/>
      <c r="B17" s="172" t="str">
        <f>IF(H17=J17,"Stechen","Kein Stechen erforderlich")</f>
        <v>Stechen</v>
      </c>
      <c r="C17" s="173"/>
      <c r="D17" s="174"/>
      <c r="E17" s="175" t="s">
        <v>10</v>
      </c>
      <c r="F17" s="176"/>
      <c r="G17" s="69">
        <f>G15+G13+G11</f>
        <v>0</v>
      </c>
      <c r="H17" s="31">
        <f>H15+H13+H11</f>
        <v>12</v>
      </c>
      <c r="I17" s="32" t="s">
        <v>37</v>
      </c>
      <c r="J17" s="70">
        <f>J15+J13+J11</f>
        <v>12</v>
      </c>
      <c r="K17" s="69">
        <f>K15+K13+K11</f>
        <v>0</v>
      </c>
      <c r="L17" s="175" t="s">
        <v>10</v>
      </c>
      <c r="M17" s="176"/>
      <c r="N17" s="177" t="str">
        <f>IF(H17=J17,"Stechen","Kein Stechen erforderlich")</f>
        <v>Stechen</v>
      </c>
      <c r="O17" s="178"/>
      <c r="P17" s="179"/>
      <c r="Q17" s="30"/>
    </row>
    <row r="18" spans="1:24" ht="15.75" thickBot="1" x14ac:dyDescent="0.3">
      <c r="A18" s="108"/>
      <c r="B18" s="108"/>
      <c r="C18" s="108"/>
      <c r="D18" s="108"/>
      <c r="E18" s="108"/>
      <c r="F18" s="108"/>
      <c r="G18" s="108"/>
      <c r="H18" s="108"/>
      <c r="I18" s="108"/>
      <c r="J18" s="108"/>
      <c r="K18" s="108"/>
      <c r="L18" s="108"/>
      <c r="M18" s="108"/>
      <c r="N18" s="108"/>
      <c r="O18" s="108"/>
      <c r="P18" s="108"/>
      <c r="Q18" s="108"/>
    </row>
    <row r="19" spans="1:24" ht="15.75" thickBot="1" x14ac:dyDescent="0.3">
      <c r="B19" s="128"/>
      <c r="C19" s="129"/>
      <c r="D19" s="129"/>
      <c r="E19" s="130" t="s">
        <v>38</v>
      </c>
      <c r="F19" s="131"/>
      <c r="G19" s="130" t="s">
        <v>39</v>
      </c>
      <c r="H19" s="132"/>
      <c r="I19" s="131"/>
      <c r="J19" s="130" t="s">
        <v>40</v>
      </c>
      <c r="K19" s="131"/>
      <c r="L19" s="130" t="s">
        <v>41</v>
      </c>
      <c r="M19" s="131"/>
      <c r="N19" s="129"/>
      <c r="O19" s="129"/>
      <c r="P19" s="133"/>
    </row>
    <row r="20" spans="1:24" x14ac:dyDescent="0.25">
      <c r="A20" s="123" t="s">
        <v>36</v>
      </c>
      <c r="B20" s="123"/>
      <c r="C20" s="124" t="s">
        <v>42</v>
      </c>
      <c r="D20" s="124"/>
      <c r="E20" s="33">
        <v>1</v>
      </c>
      <c r="F20" s="34">
        <v>2</v>
      </c>
      <c r="G20" s="33">
        <v>3</v>
      </c>
      <c r="H20" s="125">
        <v>4</v>
      </c>
      <c r="I20" s="126"/>
      <c r="J20" s="33">
        <v>5</v>
      </c>
      <c r="K20" s="34">
        <v>6</v>
      </c>
      <c r="L20" s="33">
        <v>7</v>
      </c>
      <c r="M20" s="34">
        <v>8</v>
      </c>
      <c r="N20" s="124" t="s">
        <v>42</v>
      </c>
      <c r="O20" s="124"/>
      <c r="P20" s="127" t="s">
        <v>36</v>
      </c>
      <c r="Q20" s="127"/>
    </row>
    <row r="21" spans="1:24" x14ac:dyDescent="0.25">
      <c r="A21" s="104">
        <v>0</v>
      </c>
      <c r="B21" s="106" t="s">
        <v>43</v>
      </c>
      <c r="C21" s="108" t="s">
        <v>44</v>
      </c>
      <c r="D21" s="108"/>
      <c r="E21" s="35"/>
      <c r="F21" s="36"/>
      <c r="G21" s="35"/>
      <c r="H21" s="117"/>
      <c r="I21" s="118"/>
      <c r="J21" s="35"/>
      <c r="K21" s="36"/>
      <c r="L21" s="35"/>
      <c r="M21" s="36"/>
      <c r="N21" s="111" t="s">
        <v>44</v>
      </c>
      <c r="O21" s="108"/>
      <c r="P21" s="112" t="s">
        <v>43</v>
      </c>
      <c r="Q21" s="104">
        <v>0</v>
      </c>
      <c r="U21" s="22">
        <f>A9</f>
        <v>0</v>
      </c>
      <c r="V21" s="71">
        <f>G17</f>
        <v>0</v>
      </c>
      <c r="W21" s="22">
        <f>H17</f>
        <v>12</v>
      </c>
      <c r="X21" s="22">
        <f>G9</f>
        <v>0</v>
      </c>
    </row>
    <row r="22" spans="1:24" x14ac:dyDescent="0.25">
      <c r="A22" s="105"/>
      <c r="B22" s="107"/>
      <c r="C22" s="108" t="s">
        <v>36</v>
      </c>
      <c r="D22" s="114"/>
      <c r="E22" s="37"/>
      <c r="F22" s="38"/>
      <c r="G22" s="37"/>
      <c r="H22" s="115"/>
      <c r="I22" s="116"/>
      <c r="J22" s="37"/>
      <c r="K22" s="38"/>
      <c r="L22" s="37" t="s">
        <v>45</v>
      </c>
      <c r="M22" s="38" t="s">
        <v>45</v>
      </c>
      <c r="N22" s="111" t="s">
        <v>36</v>
      </c>
      <c r="O22" s="108"/>
      <c r="P22" s="113"/>
      <c r="Q22" s="105"/>
      <c r="U22" s="22">
        <f>B11</f>
        <v>0</v>
      </c>
      <c r="V22" s="71">
        <f>G11</f>
        <v>0</v>
      </c>
      <c r="W22" s="71">
        <f>H11</f>
        <v>4</v>
      </c>
    </row>
    <row r="23" spans="1:24" x14ac:dyDescent="0.25">
      <c r="A23" s="104">
        <v>0</v>
      </c>
      <c r="B23" s="106" t="s">
        <v>46</v>
      </c>
      <c r="C23" s="108" t="s">
        <v>44</v>
      </c>
      <c r="D23" s="108"/>
      <c r="E23" s="35"/>
      <c r="F23" s="36"/>
      <c r="G23" s="35"/>
      <c r="H23" s="117"/>
      <c r="I23" s="118"/>
      <c r="J23" s="35"/>
      <c r="K23" s="36"/>
      <c r="L23" s="35"/>
      <c r="M23" s="36"/>
      <c r="N23" s="111" t="s">
        <v>44</v>
      </c>
      <c r="O23" s="108"/>
      <c r="P23" s="112" t="s">
        <v>46</v>
      </c>
      <c r="Q23" s="104">
        <v>0</v>
      </c>
      <c r="U23" s="22">
        <f>B13</f>
        <v>0</v>
      </c>
      <c r="V23" s="71">
        <f>G13</f>
        <v>0</v>
      </c>
      <c r="W23" s="71">
        <f>H13</f>
        <v>4</v>
      </c>
    </row>
    <row r="24" spans="1:24" x14ac:dyDescent="0.25">
      <c r="A24" s="105"/>
      <c r="B24" s="107"/>
      <c r="C24" s="108" t="s">
        <v>36</v>
      </c>
      <c r="D24" s="114"/>
      <c r="E24" s="39" t="s">
        <v>45</v>
      </c>
      <c r="F24" s="40" t="s">
        <v>45</v>
      </c>
      <c r="G24" s="39" t="s">
        <v>45</v>
      </c>
      <c r="H24" s="121" t="s">
        <v>45</v>
      </c>
      <c r="I24" s="122" t="s">
        <v>45</v>
      </c>
      <c r="J24" s="39" t="s">
        <v>45</v>
      </c>
      <c r="K24" s="40" t="s">
        <v>45</v>
      </c>
      <c r="L24" s="39" t="s">
        <v>45</v>
      </c>
      <c r="M24" s="40" t="s">
        <v>45</v>
      </c>
      <c r="N24" s="111" t="s">
        <v>36</v>
      </c>
      <c r="O24" s="108"/>
      <c r="P24" s="113"/>
      <c r="Q24" s="105"/>
      <c r="U24" s="22">
        <f>B15</f>
        <v>0</v>
      </c>
      <c r="V24" s="71">
        <f>G15</f>
        <v>0</v>
      </c>
      <c r="W24" s="71">
        <f>H15</f>
        <v>4</v>
      </c>
    </row>
    <row r="25" spans="1:24" x14ac:dyDescent="0.25">
      <c r="A25" s="104">
        <v>0</v>
      </c>
      <c r="B25" s="106" t="s">
        <v>47</v>
      </c>
      <c r="C25" s="108" t="s">
        <v>44</v>
      </c>
      <c r="D25" s="108"/>
      <c r="E25" s="41"/>
      <c r="F25" s="42"/>
      <c r="G25" s="41"/>
      <c r="H25" s="109"/>
      <c r="I25" s="110"/>
      <c r="J25" s="41"/>
      <c r="K25" s="42"/>
      <c r="L25" s="41"/>
      <c r="M25" s="42"/>
      <c r="N25" s="111" t="s">
        <v>44</v>
      </c>
      <c r="O25" s="108"/>
      <c r="P25" s="112" t="s">
        <v>47</v>
      </c>
      <c r="Q25" s="104">
        <v>0</v>
      </c>
      <c r="U25" s="22">
        <f>L9</f>
        <v>0</v>
      </c>
      <c r="V25" s="71">
        <f>K17</f>
        <v>0</v>
      </c>
      <c r="W25" s="71">
        <f>J17</f>
        <v>12</v>
      </c>
      <c r="X25" s="22">
        <f>K9</f>
        <v>3</v>
      </c>
    </row>
    <row r="26" spans="1:24" ht="15.75" thickBot="1" x14ac:dyDescent="0.3">
      <c r="A26" s="105"/>
      <c r="B26" s="107"/>
      <c r="C26" s="108" t="s">
        <v>36</v>
      </c>
      <c r="D26" s="108"/>
      <c r="E26" s="43" t="s">
        <v>45</v>
      </c>
      <c r="F26" s="44" t="s">
        <v>45</v>
      </c>
      <c r="G26" s="43" t="s">
        <v>45</v>
      </c>
      <c r="H26" s="119" t="s">
        <v>45</v>
      </c>
      <c r="I26" s="120" t="s">
        <v>45</v>
      </c>
      <c r="J26" s="43" t="s">
        <v>45</v>
      </c>
      <c r="K26" s="44" t="s">
        <v>45</v>
      </c>
      <c r="L26" s="43" t="s">
        <v>45</v>
      </c>
      <c r="M26" s="44" t="s">
        <v>45</v>
      </c>
      <c r="N26" s="108" t="s">
        <v>36</v>
      </c>
      <c r="O26" s="108"/>
      <c r="P26" s="113"/>
      <c r="Q26" s="105"/>
      <c r="U26" s="22">
        <f>P11</f>
        <v>0</v>
      </c>
      <c r="V26" s="71">
        <f>K11</f>
        <v>0</v>
      </c>
      <c r="W26" s="71">
        <f>J11</f>
        <v>4</v>
      </c>
    </row>
    <row r="27" spans="1:24" x14ac:dyDescent="0.25">
      <c r="A27" s="45"/>
      <c r="C27" s="46"/>
      <c r="D27" s="47">
        <v>1</v>
      </c>
      <c r="E27" s="48">
        <v>1</v>
      </c>
      <c r="F27" s="48">
        <v>0</v>
      </c>
      <c r="G27" s="48">
        <v>0</v>
      </c>
      <c r="H27" s="48">
        <v>2</v>
      </c>
      <c r="I27" s="49"/>
      <c r="J27" s="48">
        <v>1</v>
      </c>
      <c r="K27" s="48">
        <v>0</v>
      </c>
      <c r="L27" s="48">
        <v>0</v>
      </c>
      <c r="M27" s="48">
        <v>0</v>
      </c>
      <c r="N27" s="50">
        <v>1</v>
      </c>
      <c r="O27" s="51"/>
      <c r="Q27" s="45"/>
      <c r="U27" s="22">
        <f>P13</f>
        <v>0</v>
      </c>
      <c r="V27" s="71">
        <f>K13</f>
        <v>0</v>
      </c>
      <c r="W27" s="71">
        <f t="shared" ref="W27:W28" si="2">J12</f>
        <v>0</v>
      </c>
    </row>
    <row r="28" spans="1:24" x14ac:dyDescent="0.25">
      <c r="A28" s="149" t="s">
        <v>71</v>
      </c>
      <c r="B28" s="149"/>
      <c r="C28" s="149"/>
      <c r="D28" s="149"/>
      <c r="E28" s="149"/>
      <c r="F28" s="149"/>
      <c r="G28" s="149"/>
      <c r="H28" s="149"/>
      <c r="I28" s="149"/>
      <c r="J28" s="149"/>
      <c r="K28" s="149"/>
      <c r="L28" s="149"/>
      <c r="M28" s="149"/>
      <c r="N28" s="149"/>
      <c r="O28" s="149"/>
      <c r="P28" s="149"/>
      <c r="Q28" s="149"/>
      <c r="U28" s="22">
        <f>P15</f>
        <v>0</v>
      </c>
      <c r="V28" s="71">
        <f>K15</f>
        <v>0</v>
      </c>
      <c r="W28" s="71">
        <f t="shared" si="2"/>
        <v>4</v>
      </c>
    </row>
    <row r="29" spans="1:24" x14ac:dyDescent="0.25">
      <c r="U29" s="22">
        <f>A30</f>
        <v>0</v>
      </c>
      <c r="V29" s="71">
        <f>G38</f>
        <v>0</v>
      </c>
      <c r="W29" s="71">
        <f>H38</f>
        <v>12</v>
      </c>
      <c r="X29" s="22">
        <f>G30</f>
        <v>3</v>
      </c>
    </row>
    <row r="30" spans="1:24" ht="15.75" thickBot="1" x14ac:dyDescent="0.3">
      <c r="A30" s="180"/>
      <c r="B30" s="181"/>
      <c r="C30" s="181"/>
      <c r="D30" s="181"/>
      <c r="E30" s="181"/>
      <c r="F30" s="182"/>
      <c r="G30" s="23">
        <v>3</v>
      </c>
      <c r="H30" s="153" t="s">
        <v>27</v>
      </c>
      <c r="I30" s="153"/>
      <c r="J30" s="153"/>
      <c r="K30" s="23">
        <v>0</v>
      </c>
      <c r="L30" s="180"/>
      <c r="M30" s="181"/>
      <c r="N30" s="181"/>
      <c r="O30" s="181"/>
      <c r="P30" s="181"/>
      <c r="Q30" s="182"/>
      <c r="U30" s="22">
        <f>B32</f>
        <v>0</v>
      </c>
      <c r="V30" s="71">
        <f>G32</f>
        <v>0</v>
      </c>
      <c r="W30" s="71">
        <f>H32</f>
        <v>4</v>
      </c>
    </row>
    <row r="31" spans="1:24" ht="15.75" thickBot="1" x14ac:dyDescent="0.3">
      <c r="A31" s="24" t="s">
        <v>30</v>
      </c>
      <c r="B31" s="25" t="s">
        <v>31</v>
      </c>
      <c r="C31" s="26" t="s">
        <v>32</v>
      </c>
      <c r="D31" s="26" t="s">
        <v>33</v>
      </c>
      <c r="E31" s="26" t="s">
        <v>34</v>
      </c>
      <c r="F31" s="26" t="s">
        <v>35</v>
      </c>
      <c r="G31" s="25" t="s">
        <v>36</v>
      </c>
      <c r="H31" s="27"/>
      <c r="I31" s="27"/>
      <c r="J31" s="27"/>
      <c r="K31" s="28"/>
      <c r="L31" s="26" t="s">
        <v>35</v>
      </c>
      <c r="M31" s="26" t="s">
        <v>34</v>
      </c>
      <c r="N31" s="26" t="s">
        <v>33</v>
      </c>
      <c r="O31" s="26" t="s">
        <v>32</v>
      </c>
      <c r="P31" s="28" t="s">
        <v>31</v>
      </c>
      <c r="Q31" s="29" t="s">
        <v>30</v>
      </c>
      <c r="U31" s="22">
        <f>B34</f>
        <v>0</v>
      </c>
      <c r="V31" s="71">
        <f>G34</f>
        <v>0</v>
      </c>
      <c r="W31" s="71">
        <f>H34</f>
        <v>4</v>
      </c>
    </row>
    <row r="32" spans="1:24" ht="15" customHeight="1" x14ac:dyDescent="0.25">
      <c r="A32" s="148">
        <v>1</v>
      </c>
      <c r="B32" s="136"/>
      <c r="C32" s="54"/>
      <c r="D32" s="54"/>
      <c r="E32" s="54"/>
      <c r="F32" s="54"/>
      <c r="G32" s="55">
        <f>SUM(C32:F32)</f>
        <v>0</v>
      </c>
      <c r="H32" s="56">
        <f>SUM(C33:F33)</f>
        <v>4</v>
      </c>
      <c r="I32" s="57" t="s">
        <v>37</v>
      </c>
      <c r="J32" s="58">
        <f>SUM(L33:O33)</f>
        <v>4</v>
      </c>
      <c r="K32" s="55">
        <f>SUM(L32:O32)</f>
        <v>0</v>
      </c>
      <c r="L32" s="54"/>
      <c r="M32" s="54"/>
      <c r="N32" s="54"/>
      <c r="O32" s="54"/>
      <c r="P32" s="157"/>
      <c r="Q32" s="148">
        <v>2</v>
      </c>
      <c r="U32" s="22">
        <f>B36</f>
        <v>0</v>
      </c>
      <c r="V32" s="71">
        <f>G36</f>
        <v>0</v>
      </c>
      <c r="W32" s="71">
        <f>H36</f>
        <v>4</v>
      </c>
    </row>
    <row r="33" spans="1:24" ht="15" customHeight="1" x14ac:dyDescent="0.25">
      <c r="A33" s="135"/>
      <c r="B33" s="137"/>
      <c r="C33" s="59">
        <f>IF(C32&lt;O32,0,IF(C32=O32,1,2))</f>
        <v>1</v>
      </c>
      <c r="D33" s="59">
        <f>IF(D32&lt;N32,0,IF(D32=N32,1,2))</f>
        <v>1</v>
      </c>
      <c r="E33" s="59">
        <f>IF(E32&lt;M32,0,IF(E32=M32,1,2))</f>
        <v>1</v>
      </c>
      <c r="F33" s="59">
        <f>IF(F32&lt;L32,0,IF(F32=L32,1,2))</f>
        <v>1</v>
      </c>
      <c r="G33" s="60"/>
      <c r="H33" s="61"/>
      <c r="I33" s="62"/>
      <c r="J33" s="63"/>
      <c r="K33" s="60"/>
      <c r="L33" s="59">
        <f>IF(L32&lt;F32,0,IF(L32=F32,1,2))</f>
        <v>1</v>
      </c>
      <c r="M33" s="59">
        <f>IF(M32&lt;E32,0,IF(M32=E32,1,2))</f>
        <v>1</v>
      </c>
      <c r="N33" s="59">
        <f>IF(N32&lt;D32,0,IF(N32=D32,1,2))</f>
        <v>1</v>
      </c>
      <c r="O33" s="59">
        <f>IF(O32&lt;C32,0,IF(O32=C32,1,2))</f>
        <v>1</v>
      </c>
      <c r="P33" s="158"/>
      <c r="Q33" s="135"/>
      <c r="U33" s="22">
        <f>L30</f>
        <v>0</v>
      </c>
      <c r="V33" s="71">
        <f>K38</f>
        <v>0</v>
      </c>
      <c r="W33" s="71">
        <f>J38</f>
        <v>12</v>
      </c>
      <c r="X33" s="22">
        <f>K30</f>
        <v>0</v>
      </c>
    </row>
    <row r="34" spans="1:24" ht="15" customHeight="1" x14ac:dyDescent="0.25">
      <c r="A34" s="134">
        <v>2</v>
      </c>
      <c r="B34" s="136"/>
      <c r="C34" s="64"/>
      <c r="D34" s="64"/>
      <c r="E34" s="64"/>
      <c r="F34" s="64"/>
      <c r="G34" s="65">
        <f t="shared" ref="G34" si="3">SUM(C34:F34)</f>
        <v>0</v>
      </c>
      <c r="H34" s="66">
        <f>SUM(C35:F35)</f>
        <v>4</v>
      </c>
      <c r="I34" s="67" t="s">
        <v>37</v>
      </c>
      <c r="J34" s="68">
        <f>SUM(L35:O35)</f>
        <v>4</v>
      </c>
      <c r="K34" s="65">
        <f t="shared" ref="K34" si="4">SUM(L34:O34)</f>
        <v>0</v>
      </c>
      <c r="L34" s="64"/>
      <c r="M34" s="64"/>
      <c r="N34" s="64"/>
      <c r="O34" s="64"/>
      <c r="P34" s="138"/>
      <c r="Q34" s="134">
        <v>4</v>
      </c>
      <c r="U34" s="22">
        <f>P32</f>
        <v>0</v>
      </c>
      <c r="V34" s="71">
        <f>K32</f>
        <v>0</v>
      </c>
      <c r="W34" s="71">
        <f>J32</f>
        <v>4</v>
      </c>
    </row>
    <row r="35" spans="1:24" ht="15" customHeight="1" x14ac:dyDescent="0.25">
      <c r="A35" s="135"/>
      <c r="B35" s="137"/>
      <c r="C35" s="59">
        <f>IF(C34&lt;O34,0,IF(C34=O34,1,2))</f>
        <v>1</v>
      </c>
      <c r="D35" s="59">
        <f>IF(D34&lt;N34,0,IF(D34=N34,1,2))</f>
        <v>1</v>
      </c>
      <c r="E35" s="59">
        <f>IF(E34&lt;M34,0,IF(E34=M34,1,2))</f>
        <v>1</v>
      </c>
      <c r="F35" s="59">
        <f>IF(F34&lt;L34,0,IF(F34=L34,1,2))</f>
        <v>1</v>
      </c>
      <c r="G35" s="60"/>
      <c r="H35" s="61"/>
      <c r="I35" s="62"/>
      <c r="J35" s="63"/>
      <c r="K35" s="60"/>
      <c r="L35" s="59">
        <f>IF(L34&lt;F34,0,IF(L34=F34,1,2))</f>
        <v>1</v>
      </c>
      <c r="M35" s="59">
        <f>IF(M34&lt;E34,0,IF(M34=E34,1,2))</f>
        <v>1</v>
      </c>
      <c r="N35" s="59">
        <f>IF(N34&lt;D34,0,IF(N34=D34,1,2))</f>
        <v>1</v>
      </c>
      <c r="O35" s="59">
        <f>IF(O34&lt;C34,0,IF(O34=C34,1,2))</f>
        <v>1</v>
      </c>
      <c r="P35" s="139"/>
      <c r="Q35" s="135"/>
      <c r="U35" s="22">
        <f>P34</f>
        <v>0</v>
      </c>
      <c r="V35" s="71">
        <f>K34</f>
        <v>0</v>
      </c>
      <c r="W35" s="71">
        <f>J34</f>
        <v>4</v>
      </c>
    </row>
    <row r="36" spans="1:24" ht="15" customHeight="1" x14ac:dyDescent="0.25">
      <c r="A36" s="134">
        <v>3</v>
      </c>
      <c r="B36" s="136"/>
      <c r="C36" s="64"/>
      <c r="D36" s="64"/>
      <c r="E36" s="64"/>
      <c r="F36" s="64"/>
      <c r="G36" s="65">
        <f t="shared" ref="G36" si="5">SUM(C36:F36)</f>
        <v>0</v>
      </c>
      <c r="H36" s="66">
        <f>SUM(C37:F37)</f>
        <v>4</v>
      </c>
      <c r="I36" s="67" t="s">
        <v>37</v>
      </c>
      <c r="J36" s="68">
        <f>SUM(L37:O37)</f>
        <v>4</v>
      </c>
      <c r="K36" s="65">
        <f t="shared" ref="K36" si="6">SUM(L36:O36)</f>
        <v>0</v>
      </c>
      <c r="L36" s="64"/>
      <c r="M36" s="64"/>
      <c r="N36" s="64"/>
      <c r="O36" s="64"/>
      <c r="P36" s="138"/>
      <c r="Q36" s="134">
        <v>6</v>
      </c>
      <c r="U36" s="22">
        <f>P36</f>
        <v>0</v>
      </c>
      <c r="V36" s="71">
        <f>K36</f>
        <v>0</v>
      </c>
      <c r="W36" s="71">
        <f>J36</f>
        <v>4</v>
      </c>
    </row>
    <row r="37" spans="1:24" ht="15" customHeight="1" x14ac:dyDescent="0.25">
      <c r="A37" s="135"/>
      <c r="B37" s="137"/>
      <c r="C37" s="59">
        <f>IF(C36&lt;O36,0,IF(C36=O36,1,2))</f>
        <v>1</v>
      </c>
      <c r="D37" s="59">
        <f>IF(D36&lt;N36,0,IF(D36=N36,1,2))</f>
        <v>1</v>
      </c>
      <c r="E37" s="59">
        <f>IF(E36&lt;M36,0,IF(E36=M36,1,2))</f>
        <v>1</v>
      </c>
      <c r="F37" s="59">
        <f>IF(F36&lt;L36,0,IF(F36=L36,1,2))</f>
        <v>1</v>
      </c>
      <c r="G37" s="60"/>
      <c r="H37" s="61"/>
      <c r="I37" s="62"/>
      <c r="J37" s="63"/>
      <c r="K37" s="60"/>
      <c r="L37" s="59">
        <f>IF(L36&lt;F36,0,IF(L36=F36,1,2))</f>
        <v>1</v>
      </c>
      <c r="M37" s="59">
        <f>IF(M36&lt;E36,0,IF(M36=E36,1,2))</f>
        <v>1</v>
      </c>
      <c r="N37" s="59">
        <f>IF(N36&lt;D36,0,IF(N36=D36,1,2))</f>
        <v>1</v>
      </c>
      <c r="O37" s="59">
        <f>IF(O36&lt;C36,0,IF(O36=C36,1,2))</f>
        <v>1</v>
      </c>
      <c r="P37" s="139"/>
      <c r="Q37" s="135"/>
      <c r="U37" s="22">
        <f>A51</f>
        <v>0</v>
      </c>
      <c r="V37" s="71">
        <f>G59</f>
        <v>0</v>
      </c>
      <c r="W37" s="71">
        <f>H59</f>
        <v>12</v>
      </c>
      <c r="X37" s="22">
        <f>G51</f>
        <v>3</v>
      </c>
    </row>
    <row r="38" spans="1:24" x14ac:dyDescent="0.25">
      <c r="A38" s="30"/>
      <c r="B38" s="172" t="str">
        <f>IF(H38=J38,"Stechen","Kein Stechen erforderlich")</f>
        <v>Stechen</v>
      </c>
      <c r="C38" s="173"/>
      <c r="D38" s="174"/>
      <c r="E38" s="175" t="s">
        <v>10</v>
      </c>
      <c r="F38" s="176"/>
      <c r="G38" s="69">
        <f>G36+G34+G32</f>
        <v>0</v>
      </c>
      <c r="H38" s="31">
        <f>H36+H34+H32</f>
        <v>12</v>
      </c>
      <c r="I38" s="32" t="s">
        <v>37</v>
      </c>
      <c r="J38" s="70">
        <f>J36+J34+J32</f>
        <v>12</v>
      </c>
      <c r="K38" s="69">
        <f>K36+K34+K32</f>
        <v>0</v>
      </c>
      <c r="L38" s="175" t="s">
        <v>10</v>
      </c>
      <c r="M38" s="176"/>
      <c r="N38" s="177" t="str">
        <f>IF(H38=J38,"Stechen","Kein Stechen erforderlich")</f>
        <v>Stechen</v>
      </c>
      <c r="O38" s="178"/>
      <c r="P38" s="179"/>
      <c r="Q38" s="30"/>
      <c r="U38" s="22">
        <f>B53</f>
        <v>0</v>
      </c>
      <c r="V38" s="71">
        <f>G53</f>
        <v>0</v>
      </c>
      <c r="W38" s="71">
        <f>H53</f>
        <v>4</v>
      </c>
    </row>
    <row r="39" spans="1:24" ht="15.75" thickBot="1" x14ac:dyDescent="0.3">
      <c r="A39" s="108"/>
      <c r="B39" s="108"/>
      <c r="C39" s="108"/>
      <c r="D39" s="108"/>
      <c r="E39" s="108"/>
      <c r="F39" s="108"/>
      <c r="G39" s="108"/>
      <c r="H39" s="108"/>
      <c r="I39" s="108"/>
      <c r="J39" s="108"/>
      <c r="K39" s="108"/>
      <c r="L39" s="108"/>
      <c r="M39" s="108"/>
      <c r="N39" s="108"/>
      <c r="O39" s="108"/>
      <c r="P39" s="108"/>
      <c r="Q39" s="108"/>
      <c r="U39" s="22">
        <f>B55</f>
        <v>0</v>
      </c>
      <c r="V39" s="71">
        <f>G55</f>
        <v>0</v>
      </c>
      <c r="W39" s="71">
        <f>H55</f>
        <v>4</v>
      </c>
    </row>
    <row r="40" spans="1:24" ht="15.75" thickBot="1" x14ac:dyDescent="0.3">
      <c r="B40" s="128" t="s">
        <v>45</v>
      </c>
      <c r="C40" s="129"/>
      <c r="D40" s="129"/>
      <c r="E40" s="130" t="s">
        <v>38</v>
      </c>
      <c r="F40" s="131"/>
      <c r="G40" s="130" t="s">
        <v>39</v>
      </c>
      <c r="H40" s="132"/>
      <c r="I40" s="131"/>
      <c r="J40" s="130" t="s">
        <v>40</v>
      </c>
      <c r="K40" s="131"/>
      <c r="L40" s="130" t="s">
        <v>41</v>
      </c>
      <c r="M40" s="131"/>
      <c r="N40" s="129" t="s">
        <v>45</v>
      </c>
      <c r="O40" s="129"/>
      <c r="P40" s="133"/>
      <c r="U40" s="22">
        <f>B57</f>
        <v>0</v>
      </c>
      <c r="V40" s="71">
        <f>G57</f>
        <v>0</v>
      </c>
      <c r="W40" s="71">
        <f>H57</f>
        <v>4</v>
      </c>
    </row>
    <row r="41" spans="1:24" x14ac:dyDescent="0.25">
      <c r="A41" s="123" t="s">
        <v>36</v>
      </c>
      <c r="B41" s="123"/>
      <c r="C41" s="124" t="s">
        <v>42</v>
      </c>
      <c r="D41" s="124"/>
      <c r="E41" s="33">
        <v>1</v>
      </c>
      <c r="F41" s="34">
        <v>2</v>
      </c>
      <c r="G41" s="33">
        <v>3</v>
      </c>
      <c r="H41" s="125">
        <v>4</v>
      </c>
      <c r="I41" s="126"/>
      <c r="J41" s="33">
        <v>5</v>
      </c>
      <c r="K41" s="34">
        <v>6</v>
      </c>
      <c r="L41" s="33">
        <v>7</v>
      </c>
      <c r="M41" s="34">
        <v>8</v>
      </c>
      <c r="N41" s="124" t="s">
        <v>42</v>
      </c>
      <c r="O41" s="124"/>
      <c r="P41" s="127" t="s">
        <v>36</v>
      </c>
      <c r="Q41" s="127"/>
      <c r="U41" s="22">
        <f>L51</f>
        <v>0</v>
      </c>
      <c r="V41" s="71">
        <f>K59</f>
        <v>0</v>
      </c>
      <c r="W41" s="71">
        <f>J59</f>
        <v>12</v>
      </c>
      <c r="X41" s="22">
        <f>K51</f>
        <v>0</v>
      </c>
    </row>
    <row r="42" spans="1:24" x14ac:dyDescent="0.25">
      <c r="A42" s="104">
        <v>0</v>
      </c>
      <c r="B42" s="106" t="s">
        <v>43</v>
      </c>
      <c r="C42" s="108" t="s">
        <v>44</v>
      </c>
      <c r="D42" s="108"/>
      <c r="E42" s="35"/>
      <c r="F42" s="36"/>
      <c r="G42" s="35"/>
      <c r="H42" s="117"/>
      <c r="I42" s="118"/>
      <c r="J42" s="35"/>
      <c r="K42" s="36"/>
      <c r="L42" s="35"/>
      <c r="M42" s="36"/>
      <c r="N42" s="111" t="s">
        <v>44</v>
      </c>
      <c r="O42" s="108"/>
      <c r="P42" s="112" t="s">
        <v>43</v>
      </c>
      <c r="Q42" s="104">
        <v>0</v>
      </c>
      <c r="U42" s="22">
        <f>P53</f>
        <v>0</v>
      </c>
      <c r="V42" s="71">
        <f>K53</f>
        <v>0</v>
      </c>
      <c r="W42" s="71">
        <f>J53</f>
        <v>4</v>
      </c>
    </row>
    <row r="43" spans="1:24" x14ac:dyDescent="0.25">
      <c r="A43" s="105"/>
      <c r="B43" s="107"/>
      <c r="C43" s="108" t="s">
        <v>36</v>
      </c>
      <c r="D43" s="114"/>
      <c r="E43" s="37" t="s">
        <v>45</v>
      </c>
      <c r="F43" s="38" t="s">
        <v>45</v>
      </c>
      <c r="G43" s="37" t="s">
        <v>45</v>
      </c>
      <c r="H43" s="115" t="s">
        <v>45</v>
      </c>
      <c r="I43" s="116" t="s">
        <v>45</v>
      </c>
      <c r="J43" s="37" t="s">
        <v>45</v>
      </c>
      <c r="K43" s="38" t="s">
        <v>45</v>
      </c>
      <c r="L43" s="37" t="s">
        <v>45</v>
      </c>
      <c r="M43" s="38" t="s">
        <v>45</v>
      </c>
      <c r="N43" s="111" t="s">
        <v>36</v>
      </c>
      <c r="O43" s="108"/>
      <c r="P43" s="113"/>
      <c r="Q43" s="105"/>
      <c r="U43" s="22">
        <f>P55</f>
        <v>0</v>
      </c>
      <c r="V43" s="71">
        <f>K55</f>
        <v>0</v>
      </c>
      <c r="W43" s="71">
        <f>J55</f>
        <v>4</v>
      </c>
    </row>
    <row r="44" spans="1:24" x14ac:dyDescent="0.25">
      <c r="A44" s="104">
        <v>0</v>
      </c>
      <c r="B44" s="106" t="s">
        <v>46</v>
      </c>
      <c r="C44" s="108" t="s">
        <v>44</v>
      </c>
      <c r="D44" s="108"/>
      <c r="E44" s="35"/>
      <c r="F44" s="36"/>
      <c r="G44" s="35"/>
      <c r="H44" s="117"/>
      <c r="I44" s="118"/>
      <c r="J44" s="35"/>
      <c r="K44" s="36"/>
      <c r="L44" s="35"/>
      <c r="M44" s="36"/>
      <c r="N44" s="111" t="s">
        <v>44</v>
      </c>
      <c r="O44" s="108"/>
      <c r="P44" s="112" t="s">
        <v>46</v>
      </c>
      <c r="Q44" s="104">
        <v>0</v>
      </c>
      <c r="U44" s="22">
        <f>P57</f>
        <v>0</v>
      </c>
      <c r="V44" s="71">
        <f>K57</f>
        <v>0</v>
      </c>
      <c r="W44" s="71">
        <f>J57</f>
        <v>4</v>
      </c>
    </row>
    <row r="45" spans="1:24" x14ac:dyDescent="0.25">
      <c r="A45" s="105"/>
      <c r="B45" s="107"/>
      <c r="C45" s="108" t="s">
        <v>36</v>
      </c>
      <c r="D45" s="114"/>
      <c r="E45" s="39" t="s">
        <v>45</v>
      </c>
      <c r="F45" s="40" t="s">
        <v>45</v>
      </c>
      <c r="G45" s="39" t="s">
        <v>45</v>
      </c>
      <c r="H45" s="121" t="s">
        <v>45</v>
      </c>
      <c r="I45" s="122" t="s">
        <v>45</v>
      </c>
      <c r="J45" s="39" t="s">
        <v>45</v>
      </c>
      <c r="K45" s="40" t="s">
        <v>45</v>
      </c>
      <c r="L45" s="39" t="s">
        <v>45</v>
      </c>
      <c r="M45" s="40" t="s">
        <v>45</v>
      </c>
      <c r="N45" s="111" t="s">
        <v>36</v>
      </c>
      <c r="O45" s="108"/>
      <c r="P45" s="113"/>
      <c r="Q45" s="105"/>
    </row>
    <row r="46" spans="1:24" x14ac:dyDescent="0.25">
      <c r="A46" s="104">
        <v>0</v>
      </c>
      <c r="B46" s="106" t="s">
        <v>47</v>
      </c>
      <c r="C46" s="108" t="s">
        <v>44</v>
      </c>
      <c r="D46" s="108"/>
      <c r="E46" s="41"/>
      <c r="F46" s="42"/>
      <c r="G46" s="41"/>
      <c r="H46" s="109"/>
      <c r="I46" s="110"/>
      <c r="J46" s="41"/>
      <c r="K46" s="42"/>
      <c r="L46" s="41"/>
      <c r="M46" s="42"/>
      <c r="N46" s="111" t="s">
        <v>44</v>
      </c>
      <c r="O46" s="108"/>
      <c r="P46" s="112" t="s">
        <v>47</v>
      </c>
      <c r="Q46" s="104">
        <v>0</v>
      </c>
    </row>
    <row r="47" spans="1:24" ht="15.75" thickBot="1" x14ac:dyDescent="0.3">
      <c r="A47" s="105"/>
      <c r="B47" s="107"/>
      <c r="C47" s="108" t="s">
        <v>36</v>
      </c>
      <c r="D47" s="108"/>
      <c r="E47" s="43" t="s">
        <v>45</v>
      </c>
      <c r="F47" s="44" t="s">
        <v>45</v>
      </c>
      <c r="G47" s="43" t="s">
        <v>45</v>
      </c>
      <c r="H47" s="119" t="s">
        <v>45</v>
      </c>
      <c r="I47" s="120" t="s">
        <v>45</v>
      </c>
      <c r="J47" s="43" t="s">
        <v>45</v>
      </c>
      <c r="K47" s="44" t="s">
        <v>45</v>
      </c>
      <c r="L47" s="43" t="s">
        <v>45</v>
      </c>
      <c r="M47" s="44" t="s">
        <v>45</v>
      </c>
      <c r="N47" s="108" t="s">
        <v>36</v>
      </c>
      <c r="O47" s="108"/>
      <c r="P47" s="113"/>
      <c r="Q47" s="105"/>
    </row>
    <row r="48" spans="1:24" x14ac:dyDescent="0.25">
      <c r="A48" s="45"/>
      <c r="C48" s="46"/>
      <c r="D48" s="47">
        <v>0</v>
      </c>
      <c r="E48" s="48">
        <v>0</v>
      </c>
      <c r="F48" s="48">
        <v>0</v>
      </c>
      <c r="G48" s="48">
        <v>0</v>
      </c>
      <c r="H48" s="48">
        <v>0</v>
      </c>
      <c r="I48" s="49"/>
      <c r="J48" s="48">
        <v>0</v>
      </c>
      <c r="K48" s="48">
        <v>0</v>
      </c>
      <c r="L48" s="48">
        <v>0</v>
      </c>
      <c r="M48" s="48">
        <v>0</v>
      </c>
      <c r="N48" s="50">
        <v>0</v>
      </c>
      <c r="O48" s="51"/>
      <c r="Q48" s="45"/>
    </row>
    <row r="49" spans="1:17" x14ac:dyDescent="0.25">
      <c r="A49" s="149" t="s">
        <v>72</v>
      </c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9"/>
      <c r="O49" s="149"/>
      <c r="P49" s="149"/>
      <c r="Q49" s="149"/>
    </row>
    <row r="51" spans="1:17" ht="15.75" thickBot="1" x14ac:dyDescent="0.3">
      <c r="A51" s="180"/>
      <c r="B51" s="181"/>
      <c r="C51" s="181"/>
      <c r="D51" s="181"/>
      <c r="E51" s="181"/>
      <c r="F51" s="182"/>
      <c r="G51" s="23">
        <v>3</v>
      </c>
      <c r="H51" s="153" t="s">
        <v>27</v>
      </c>
      <c r="I51" s="153"/>
      <c r="J51" s="153"/>
      <c r="K51" s="23">
        <v>0</v>
      </c>
      <c r="L51" s="180"/>
      <c r="M51" s="181"/>
      <c r="N51" s="181"/>
      <c r="O51" s="181"/>
      <c r="P51" s="181"/>
      <c r="Q51" s="182"/>
    </row>
    <row r="52" spans="1:17" ht="15.75" thickBot="1" x14ac:dyDescent="0.3">
      <c r="A52" s="24" t="s">
        <v>30</v>
      </c>
      <c r="B52" s="25"/>
      <c r="C52" s="26" t="s">
        <v>32</v>
      </c>
      <c r="D52" s="26" t="s">
        <v>33</v>
      </c>
      <c r="E52" s="26" t="s">
        <v>34</v>
      </c>
      <c r="F52" s="26" t="s">
        <v>35</v>
      </c>
      <c r="G52" s="25" t="s">
        <v>36</v>
      </c>
      <c r="H52" s="27"/>
      <c r="I52" s="27"/>
      <c r="J52" s="27"/>
      <c r="K52" s="28"/>
      <c r="L52" s="26" t="s">
        <v>35</v>
      </c>
      <c r="M52" s="26" t="s">
        <v>34</v>
      </c>
      <c r="N52" s="26" t="s">
        <v>33</v>
      </c>
      <c r="O52" s="26" t="s">
        <v>32</v>
      </c>
      <c r="P52" s="28" t="s">
        <v>31</v>
      </c>
      <c r="Q52" s="29" t="s">
        <v>30</v>
      </c>
    </row>
    <row r="53" spans="1:17" ht="15" customHeight="1" x14ac:dyDescent="0.25">
      <c r="A53" s="148">
        <v>1</v>
      </c>
      <c r="B53" s="136"/>
      <c r="C53" s="54"/>
      <c r="D53" s="54"/>
      <c r="E53" s="54"/>
      <c r="F53" s="54"/>
      <c r="G53" s="55">
        <f>SUM(C53:F53)</f>
        <v>0</v>
      </c>
      <c r="H53" s="56">
        <f>SUM(C54:F54)</f>
        <v>4</v>
      </c>
      <c r="I53" s="57" t="s">
        <v>37</v>
      </c>
      <c r="J53" s="58">
        <f>SUM(L54:O54)</f>
        <v>4</v>
      </c>
      <c r="K53" s="55">
        <f>SUM(L53:O53)</f>
        <v>0</v>
      </c>
      <c r="L53" s="54"/>
      <c r="M53" s="54"/>
      <c r="N53" s="54"/>
      <c r="O53" s="54"/>
      <c r="P53" s="157"/>
      <c r="Q53" s="148">
        <v>2</v>
      </c>
    </row>
    <row r="54" spans="1:17" ht="15" customHeight="1" x14ac:dyDescent="0.25">
      <c r="A54" s="135"/>
      <c r="B54" s="137"/>
      <c r="C54" s="59">
        <f>IF(C53&lt;O53,0,IF(C53=O53,1,2))</f>
        <v>1</v>
      </c>
      <c r="D54" s="59">
        <f>IF(D53&lt;N53,0,IF(D53=N53,1,2))</f>
        <v>1</v>
      </c>
      <c r="E54" s="59">
        <f>IF(E53&lt;M53,0,IF(E53=M53,1,2))</f>
        <v>1</v>
      </c>
      <c r="F54" s="59">
        <f>IF(F53&lt;L53,0,IF(F53=L53,1,2))</f>
        <v>1</v>
      </c>
      <c r="G54" s="60"/>
      <c r="H54" s="61"/>
      <c r="I54" s="62"/>
      <c r="J54" s="63"/>
      <c r="K54" s="60"/>
      <c r="L54" s="59">
        <f>IF(L53&lt;F53,0,IF(L53=F53,1,2))</f>
        <v>1</v>
      </c>
      <c r="M54" s="59">
        <f>IF(M53&lt;E53,0,IF(M53=E53,1,2))</f>
        <v>1</v>
      </c>
      <c r="N54" s="59">
        <f>IF(N53&lt;D53,0,IF(N53=D53,1,2))</f>
        <v>1</v>
      </c>
      <c r="O54" s="59">
        <f>IF(O53&lt;C53,0,IF(O53=C53,1,2))</f>
        <v>1</v>
      </c>
      <c r="P54" s="158"/>
      <c r="Q54" s="135"/>
    </row>
    <row r="55" spans="1:17" ht="15" customHeight="1" x14ac:dyDescent="0.25">
      <c r="A55" s="134">
        <v>2</v>
      </c>
      <c r="B55" s="136"/>
      <c r="C55" s="64"/>
      <c r="D55" s="64"/>
      <c r="E55" s="64"/>
      <c r="F55" s="64"/>
      <c r="G55" s="65">
        <f t="shared" ref="G55" si="7">SUM(C55:F55)</f>
        <v>0</v>
      </c>
      <c r="H55" s="66">
        <f>SUM(C56:F56)</f>
        <v>4</v>
      </c>
      <c r="I55" s="67" t="s">
        <v>37</v>
      </c>
      <c r="J55" s="68">
        <f>SUM(L56:O56)</f>
        <v>4</v>
      </c>
      <c r="K55" s="65">
        <f t="shared" ref="K55" si="8">SUM(L55:O55)</f>
        <v>0</v>
      </c>
      <c r="L55" s="64"/>
      <c r="M55" s="64"/>
      <c r="N55" s="64"/>
      <c r="O55" s="64"/>
      <c r="P55" s="138"/>
      <c r="Q55" s="134">
        <v>4</v>
      </c>
    </row>
    <row r="56" spans="1:17" ht="15" customHeight="1" x14ac:dyDescent="0.25">
      <c r="A56" s="135"/>
      <c r="B56" s="137"/>
      <c r="C56" s="59">
        <f>IF(C55&lt;O55,0,IF(C55=O55,1,2))</f>
        <v>1</v>
      </c>
      <c r="D56" s="59">
        <f>IF(D55&lt;N55,0,IF(D55=N55,1,2))</f>
        <v>1</v>
      </c>
      <c r="E56" s="59">
        <f>IF(E55&lt;M55,0,IF(E55=M55,1,2))</f>
        <v>1</v>
      </c>
      <c r="F56" s="59">
        <f>IF(F55&lt;L55,0,IF(F55=L55,1,2))</f>
        <v>1</v>
      </c>
      <c r="G56" s="60"/>
      <c r="H56" s="61"/>
      <c r="I56" s="62"/>
      <c r="J56" s="63"/>
      <c r="K56" s="60"/>
      <c r="L56" s="59">
        <f>IF(L55&lt;F55,0,IF(L55=F55,1,2))</f>
        <v>1</v>
      </c>
      <c r="M56" s="59">
        <f>IF(M55&lt;E55,0,IF(M55=E55,1,2))</f>
        <v>1</v>
      </c>
      <c r="N56" s="59">
        <f>IF(N55&lt;D55,0,IF(N55=D55,1,2))</f>
        <v>1</v>
      </c>
      <c r="O56" s="59">
        <f>IF(O55&lt;C55,0,IF(O55=C55,1,2))</f>
        <v>1</v>
      </c>
      <c r="P56" s="139"/>
      <c r="Q56" s="135"/>
    </row>
    <row r="57" spans="1:17" ht="15" customHeight="1" x14ac:dyDescent="0.25">
      <c r="A57" s="134">
        <v>3</v>
      </c>
      <c r="B57" s="136"/>
      <c r="C57" s="64"/>
      <c r="D57" s="64"/>
      <c r="E57" s="64"/>
      <c r="F57" s="64"/>
      <c r="G57" s="65">
        <f t="shared" ref="G57" si="9">SUM(C57:F57)</f>
        <v>0</v>
      </c>
      <c r="H57" s="66">
        <f>SUM(C58:F58)</f>
        <v>4</v>
      </c>
      <c r="I57" s="67" t="s">
        <v>37</v>
      </c>
      <c r="J57" s="68">
        <f>SUM(L58:O58)</f>
        <v>4</v>
      </c>
      <c r="K57" s="65">
        <f t="shared" ref="K57" si="10">SUM(L57:O57)</f>
        <v>0</v>
      </c>
      <c r="L57" s="64"/>
      <c r="M57" s="64"/>
      <c r="N57" s="64"/>
      <c r="O57" s="64"/>
      <c r="P57" s="138"/>
      <c r="Q57" s="134">
        <v>6</v>
      </c>
    </row>
    <row r="58" spans="1:17" ht="15" customHeight="1" x14ac:dyDescent="0.25">
      <c r="A58" s="135"/>
      <c r="B58" s="137"/>
      <c r="C58" s="59">
        <f>IF(C57&lt;O57,0,IF(C57=O57,1,2))</f>
        <v>1</v>
      </c>
      <c r="D58" s="59">
        <f>IF(D57&lt;N57,0,IF(D57=N57,1,2))</f>
        <v>1</v>
      </c>
      <c r="E58" s="59">
        <f>IF(E57&lt;M57,0,IF(E57=M57,1,2))</f>
        <v>1</v>
      </c>
      <c r="F58" s="59">
        <f>IF(F57&lt;L57,0,IF(F57=L57,1,2))</f>
        <v>1</v>
      </c>
      <c r="G58" s="60"/>
      <c r="H58" s="61"/>
      <c r="I58" s="62"/>
      <c r="J58" s="63"/>
      <c r="K58" s="60"/>
      <c r="L58" s="59">
        <f>IF(L57&lt;F57,0,IF(L57=F57,1,2))</f>
        <v>1</v>
      </c>
      <c r="M58" s="59">
        <f>IF(M57&lt;E57,0,IF(M57=E57,1,2))</f>
        <v>1</v>
      </c>
      <c r="N58" s="59">
        <f>IF(N57&lt;D57,0,IF(N57=D57,1,2))</f>
        <v>1</v>
      </c>
      <c r="O58" s="59">
        <f>IF(O57&lt;C57,0,IF(O57=C57,1,2))</f>
        <v>1</v>
      </c>
      <c r="P58" s="139"/>
      <c r="Q58" s="135"/>
    </row>
    <row r="59" spans="1:17" x14ac:dyDescent="0.25">
      <c r="A59" s="30"/>
      <c r="B59" s="172" t="str">
        <f>IF(H59=J59,"Stechen","Kein Stechen erforderlich")</f>
        <v>Stechen</v>
      </c>
      <c r="C59" s="173"/>
      <c r="D59" s="174"/>
      <c r="E59" s="175" t="s">
        <v>10</v>
      </c>
      <c r="F59" s="176"/>
      <c r="G59" s="69">
        <f>G57+G55+G53</f>
        <v>0</v>
      </c>
      <c r="H59" s="31">
        <f>H57+H55+H53</f>
        <v>12</v>
      </c>
      <c r="I59" s="32" t="s">
        <v>37</v>
      </c>
      <c r="J59" s="70">
        <f>J57+J55+J53</f>
        <v>12</v>
      </c>
      <c r="K59" s="69">
        <f>K57+K55+K53</f>
        <v>0</v>
      </c>
      <c r="L59" s="175" t="s">
        <v>10</v>
      </c>
      <c r="M59" s="176"/>
      <c r="N59" s="177" t="str">
        <f>IF(H59=J59,"Stechen","Kein Stechen erforderlich")</f>
        <v>Stechen</v>
      </c>
      <c r="O59" s="178"/>
      <c r="P59" s="179"/>
      <c r="Q59" s="30"/>
    </row>
    <row r="60" spans="1:17" ht="15.75" thickBot="1" x14ac:dyDescent="0.3">
      <c r="A60" s="108"/>
      <c r="B60" s="108"/>
      <c r="C60" s="108"/>
      <c r="D60" s="108"/>
      <c r="E60" s="108"/>
      <c r="F60" s="108"/>
      <c r="G60" s="108"/>
      <c r="H60" s="108"/>
      <c r="I60" s="108"/>
      <c r="J60" s="108"/>
      <c r="K60" s="108"/>
      <c r="L60" s="108"/>
      <c r="M60" s="108"/>
      <c r="N60" s="108"/>
      <c r="O60" s="108"/>
      <c r="P60" s="108"/>
      <c r="Q60" s="108"/>
    </row>
    <row r="61" spans="1:17" ht="15.75" thickBot="1" x14ac:dyDescent="0.3">
      <c r="B61" s="128"/>
      <c r="C61" s="129"/>
      <c r="D61" s="129"/>
      <c r="E61" s="130" t="s">
        <v>38</v>
      </c>
      <c r="F61" s="131"/>
      <c r="G61" s="130" t="s">
        <v>39</v>
      </c>
      <c r="H61" s="132"/>
      <c r="I61" s="131"/>
      <c r="J61" s="130" t="s">
        <v>40</v>
      </c>
      <c r="K61" s="131"/>
      <c r="L61" s="130" t="s">
        <v>41</v>
      </c>
      <c r="M61" s="131"/>
      <c r="N61" s="129" t="s">
        <v>45</v>
      </c>
      <c r="O61" s="129"/>
      <c r="P61" s="133"/>
    </row>
    <row r="62" spans="1:17" x14ac:dyDescent="0.25">
      <c r="A62" s="123" t="s">
        <v>36</v>
      </c>
      <c r="B62" s="123"/>
      <c r="C62" s="124" t="s">
        <v>42</v>
      </c>
      <c r="D62" s="124"/>
      <c r="E62" s="33">
        <v>1</v>
      </c>
      <c r="F62" s="34">
        <v>2</v>
      </c>
      <c r="G62" s="33">
        <v>3</v>
      </c>
      <c r="H62" s="125">
        <v>4</v>
      </c>
      <c r="I62" s="126"/>
      <c r="J62" s="33">
        <v>5</v>
      </c>
      <c r="K62" s="34">
        <v>6</v>
      </c>
      <c r="L62" s="33">
        <v>7</v>
      </c>
      <c r="M62" s="34">
        <v>8</v>
      </c>
      <c r="N62" s="124" t="s">
        <v>42</v>
      </c>
      <c r="O62" s="124"/>
      <c r="P62" s="127" t="s">
        <v>36</v>
      </c>
      <c r="Q62" s="127"/>
    </row>
    <row r="63" spans="1:17" x14ac:dyDescent="0.25">
      <c r="A63" s="104">
        <v>0</v>
      </c>
      <c r="B63" s="106" t="s">
        <v>43</v>
      </c>
      <c r="C63" s="108" t="s">
        <v>44</v>
      </c>
      <c r="D63" s="108"/>
      <c r="E63" s="52"/>
      <c r="F63" s="53"/>
      <c r="G63" s="52"/>
      <c r="H63" s="170"/>
      <c r="I63" s="171"/>
      <c r="J63" s="52"/>
      <c r="K63" s="53"/>
      <c r="L63" s="52"/>
      <c r="M63" s="53"/>
      <c r="N63" s="111" t="s">
        <v>44</v>
      </c>
      <c r="O63" s="108"/>
      <c r="P63" s="112" t="s">
        <v>43</v>
      </c>
      <c r="Q63" s="104">
        <v>0</v>
      </c>
    </row>
    <row r="64" spans="1:17" x14ac:dyDescent="0.25">
      <c r="A64" s="105"/>
      <c r="B64" s="107"/>
      <c r="C64" s="108" t="s">
        <v>36</v>
      </c>
      <c r="D64" s="114"/>
      <c r="E64" s="37" t="s">
        <v>45</v>
      </c>
      <c r="F64" s="38" t="s">
        <v>45</v>
      </c>
      <c r="G64" s="37" t="s">
        <v>45</v>
      </c>
      <c r="H64" s="115" t="s">
        <v>45</v>
      </c>
      <c r="I64" s="116" t="s">
        <v>45</v>
      </c>
      <c r="J64" s="37" t="s">
        <v>45</v>
      </c>
      <c r="K64" s="38" t="s">
        <v>45</v>
      </c>
      <c r="L64" s="37" t="s">
        <v>45</v>
      </c>
      <c r="M64" s="38" t="s">
        <v>45</v>
      </c>
      <c r="N64" s="111" t="s">
        <v>36</v>
      </c>
      <c r="O64" s="108"/>
      <c r="P64" s="113"/>
      <c r="Q64" s="105"/>
    </row>
    <row r="65" spans="1:17" x14ac:dyDescent="0.25">
      <c r="A65" s="104">
        <v>0</v>
      </c>
      <c r="B65" s="106" t="s">
        <v>46</v>
      </c>
      <c r="C65" s="108" t="s">
        <v>44</v>
      </c>
      <c r="D65" s="108"/>
      <c r="E65" s="35"/>
      <c r="F65" s="36"/>
      <c r="G65" s="35"/>
      <c r="H65" s="117"/>
      <c r="I65" s="118"/>
      <c r="J65" s="35"/>
      <c r="K65" s="36"/>
      <c r="L65" s="35"/>
      <c r="M65" s="36"/>
      <c r="N65" s="111" t="s">
        <v>44</v>
      </c>
      <c r="O65" s="108"/>
      <c r="P65" s="112" t="s">
        <v>46</v>
      </c>
      <c r="Q65" s="104">
        <v>0</v>
      </c>
    </row>
    <row r="66" spans="1:17" x14ac:dyDescent="0.25">
      <c r="A66" s="105"/>
      <c r="B66" s="107"/>
      <c r="C66" s="108" t="s">
        <v>36</v>
      </c>
      <c r="D66" s="114"/>
      <c r="E66" s="39" t="s">
        <v>45</v>
      </c>
      <c r="F66" s="40" t="s">
        <v>45</v>
      </c>
      <c r="G66" s="39" t="s">
        <v>45</v>
      </c>
      <c r="H66" s="121" t="s">
        <v>45</v>
      </c>
      <c r="I66" s="122" t="s">
        <v>45</v>
      </c>
      <c r="J66" s="39" t="s">
        <v>45</v>
      </c>
      <c r="K66" s="40" t="s">
        <v>45</v>
      </c>
      <c r="L66" s="39" t="s">
        <v>45</v>
      </c>
      <c r="M66" s="40" t="s">
        <v>45</v>
      </c>
      <c r="N66" s="111" t="s">
        <v>36</v>
      </c>
      <c r="O66" s="108"/>
      <c r="P66" s="113"/>
      <c r="Q66" s="105"/>
    </row>
    <row r="67" spans="1:17" x14ac:dyDescent="0.25">
      <c r="A67" s="104">
        <v>0</v>
      </c>
      <c r="B67" s="106" t="s">
        <v>47</v>
      </c>
      <c r="C67" s="108" t="s">
        <v>44</v>
      </c>
      <c r="D67" s="108"/>
      <c r="E67" s="41"/>
      <c r="F67" s="42"/>
      <c r="G67" s="41"/>
      <c r="H67" s="109"/>
      <c r="I67" s="110"/>
      <c r="J67" s="41"/>
      <c r="K67" s="42"/>
      <c r="L67" s="41"/>
      <c r="M67" s="42"/>
      <c r="N67" s="111" t="s">
        <v>44</v>
      </c>
      <c r="O67" s="108"/>
      <c r="P67" s="112" t="s">
        <v>47</v>
      </c>
      <c r="Q67" s="104">
        <v>0</v>
      </c>
    </row>
    <row r="68" spans="1:17" ht="15.75" thickBot="1" x14ac:dyDescent="0.3">
      <c r="A68" s="105"/>
      <c r="B68" s="107"/>
      <c r="C68" s="108" t="s">
        <v>36</v>
      </c>
      <c r="D68" s="108"/>
      <c r="E68" s="43" t="s">
        <v>45</v>
      </c>
      <c r="F68" s="44" t="s">
        <v>45</v>
      </c>
      <c r="G68" s="43" t="s">
        <v>45</v>
      </c>
      <c r="H68" s="119" t="s">
        <v>45</v>
      </c>
      <c r="I68" s="120" t="s">
        <v>45</v>
      </c>
      <c r="J68" s="43" t="s">
        <v>45</v>
      </c>
      <c r="K68" s="44" t="s">
        <v>45</v>
      </c>
      <c r="L68" s="43" t="s">
        <v>45</v>
      </c>
      <c r="M68" s="44" t="s">
        <v>45</v>
      </c>
      <c r="N68" s="108" t="s">
        <v>36</v>
      </c>
      <c r="O68" s="108"/>
      <c r="P68" s="113"/>
      <c r="Q68" s="105"/>
    </row>
    <row r="69" spans="1:17" x14ac:dyDescent="0.25">
      <c r="A69" s="45"/>
      <c r="C69" s="46"/>
      <c r="D69" s="47">
        <v>0</v>
      </c>
      <c r="E69" s="48">
        <v>0</v>
      </c>
      <c r="F69" s="48">
        <v>0</v>
      </c>
      <c r="G69" s="48">
        <v>0</v>
      </c>
      <c r="H69" s="48">
        <v>0</v>
      </c>
      <c r="I69" s="49"/>
      <c r="J69" s="48">
        <v>0</v>
      </c>
      <c r="K69" s="48">
        <v>0</v>
      </c>
      <c r="L69" s="48">
        <v>0</v>
      </c>
      <c r="M69" s="48">
        <v>0</v>
      </c>
      <c r="N69" s="50">
        <v>0</v>
      </c>
      <c r="O69" s="51"/>
      <c r="Q69" s="45"/>
    </row>
  </sheetData>
  <mergeCells count="191">
    <mergeCell ref="Q67:Q68"/>
    <mergeCell ref="C68:D68"/>
    <mergeCell ref="H68:I68"/>
    <mergeCell ref="N68:O68"/>
    <mergeCell ref="Q65:Q66"/>
    <mergeCell ref="C66:D66"/>
    <mergeCell ref="H66:I66"/>
    <mergeCell ref="N66:O66"/>
    <mergeCell ref="A67:A68"/>
    <mergeCell ref="B67:B68"/>
    <mergeCell ref="C67:D67"/>
    <mergeCell ref="H67:I67"/>
    <mergeCell ref="N67:O67"/>
    <mergeCell ref="P67:P68"/>
    <mergeCell ref="Q63:Q64"/>
    <mergeCell ref="C64:D64"/>
    <mergeCell ref="H64:I64"/>
    <mergeCell ref="N64:O64"/>
    <mergeCell ref="A65:A66"/>
    <mergeCell ref="B65:B66"/>
    <mergeCell ref="C65:D65"/>
    <mergeCell ref="H65:I65"/>
    <mergeCell ref="N65:O65"/>
    <mergeCell ref="P65:P66"/>
    <mergeCell ref="A63:A64"/>
    <mergeCell ref="B63:B64"/>
    <mergeCell ref="C63:D63"/>
    <mergeCell ref="H63:I63"/>
    <mergeCell ref="N63:O63"/>
    <mergeCell ref="P63:P64"/>
    <mergeCell ref="N61:P61"/>
    <mergeCell ref="A62:B62"/>
    <mergeCell ref="C62:D62"/>
    <mergeCell ref="H62:I62"/>
    <mergeCell ref="N62:O62"/>
    <mergeCell ref="P62:Q62"/>
    <mergeCell ref="B59:D59"/>
    <mergeCell ref="E59:F59"/>
    <mergeCell ref="L59:M59"/>
    <mergeCell ref="N59:P59"/>
    <mergeCell ref="A60:Q60"/>
    <mergeCell ref="B61:D61"/>
    <mergeCell ref="E61:F61"/>
    <mergeCell ref="G61:I61"/>
    <mergeCell ref="J61:K61"/>
    <mergeCell ref="L61:M61"/>
    <mergeCell ref="A55:A56"/>
    <mergeCell ref="B55:B56"/>
    <mergeCell ref="P55:P56"/>
    <mergeCell ref="Q55:Q56"/>
    <mergeCell ref="A57:A58"/>
    <mergeCell ref="B57:B58"/>
    <mergeCell ref="P57:P58"/>
    <mergeCell ref="Q57:Q58"/>
    <mergeCell ref="A51:F51"/>
    <mergeCell ref="H51:J51"/>
    <mergeCell ref="L51:Q51"/>
    <mergeCell ref="A53:A54"/>
    <mergeCell ref="B53:B54"/>
    <mergeCell ref="P53:P54"/>
    <mergeCell ref="Q53:Q54"/>
    <mergeCell ref="A49:Q49"/>
    <mergeCell ref="P44:P45"/>
    <mergeCell ref="Q44:Q45"/>
    <mergeCell ref="C45:D45"/>
    <mergeCell ref="H45:I45"/>
    <mergeCell ref="N45:O45"/>
    <mergeCell ref="A46:A47"/>
    <mergeCell ref="B46:B47"/>
    <mergeCell ref="C46:D46"/>
    <mergeCell ref="H46:I46"/>
    <mergeCell ref="N46:O46"/>
    <mergeCell ref="A44:A45"/>
    <mergeCell ref="B44:B45"/>
    <mergeCell ref="C44:D44"/>
    <mergeCell ref="H44:I44"/>
    <mergeCell ref="N44:O44"/>
    <mergeCell ref="P46:P47"/>
    <mergeCell ref="Q46:Q47"/>
    <mergeCell ref="C47:D47"/>
    <mergeCell ref="H47:I47"/>
    <mergeCell ref="N47:O47"/>
    <mergeCell ref="A41:B41"/>
    <mergeCell ref="C41:D41"/>
    <mergeCell ref="H41:I41"/>
    <mergeCell ref="N41:O41"/>
    <mergeCell ref="P41:Q41"/>
    <mergeCell ref="A42:A43"/>
    <mergeCell ref="B42:B43"/>
    <mergeCell ref="C42:D42"/>
    <mergeCell ref="H42:I42"/>
    <mergeCell ref="N42:O42"/>
    <mergeCell ref="P42:P43"/>
    <mergeCell ref="Q42:Q43"/>
    <mergeCell ref="C43:D43"/>
    <mergeCell ref="H43:I43"/>
    <mergeCell ref="N43:O43"/>
    <mergeCell ref="A39:Q39"/>
    <mergeCell ref="B40:D40"/>
    <mergeCell ref="E40:F40"/>
    <mergeCell ref="G40:I40"/>
    <mergeCell ref="J40:K40"/>
    <mergeCell ref="L40:M40"/>
    <mergeCell ref="N40:P40"/>
    <mergeCell ref="A36:A37"/>
    <mergeCell ref="B36:B37"/>
    <mergeCell ref="P36:P37"/>
    <mergeCell ref="Q36:Q37"/>
    <mergeCell ref="B38:D38"/>
    <mergeCell ref="E38:F38"/>
    <mergeCell ref="L38:M38"/>
    <mergeCell ref="N38:P38"/>
    <mergeCell ref="Q32:Q33"/>
    <mergeCell ref="A34:A35"/>
    <mergeCell ref="B34:B35"/>
    <mergeCell ref="P34:P35"/>
    <mergeCell ref="Q34:Q35"/>
    <mergeCell ref="Q25:Q26"/>
    <mergeCell ref="C26:D26"/>
    <mergeCell ref="H26:I26"/>
    <mergeCell ref="N26:O26"/>
    <mergeCell ref="A28:Q28"/>
    <mergeCell ref="A30:F30"/>
    <mergeCell ref="H30:J30"/>
    <mergeCell ref="L30:Q30"/>
    <mergeCell ref="A25:A26"/>
    <mergeCell ref="B25:B26"/>
    <mergeCell ref="C25:D25"/>
    <mergeCell ref="H25:I25"/>
    <mergeCell ref="N25:O25"/>
    <mergeCell ref="P25:P26"/>
    <mergeCell ref="A32:A33"/>
    <mergeCell ref="B32:B33"/>
    <mergeCell ref="P32:P33"/>
    <mergeCell ref="Q21:Q22"/>
    <mergeCell ref="C22:D22"/>
    <mergeCell ref="H22:I22"/>
    <mergeCell ref="N22:O22"/>
    <mergeCell ref="A23:A24"/>
    <mergeCell ref="B23:B24"/>
    <mergeCell ref="C23:D23"/>
    <mergeCell ref="H23:I23"/>
    <mergeCell ref="N23:O23"/>
    <mergeCell ref="P23:P24"/>
    <mergeCell ref="A21:A22"/>
    <mergeCell ref="B21:B22"/>
    <mergeCell ref="C21:D21"/>
    <mergeCell ref="H21:I21"/>
    <mergeCell ref="N21:O21"/>
    <mergeCell ref="P21:P22"/>
    <mergeCell ref="Q23:Q24"/>
    <mergeCell ref="C24:D24"/>
    <mergeCell ref="H24:I24"/>
    <mergeCell ref="N24:O24"/>
    <mergeCell ref="N19:P19"/>
    <mergeCell ref="A20:B20"/>
    <mergeCell ref="C20:D20"/>
    <mergeCell ref="H20:I20"/>
    <mergeCell ref="N20:O20"/>
    <mergeCell ref="P20:Q20"/>
    <mergeCell ref="B17:D17"/>
    <mergeCell ref="E17:F17"/>
    <mergeCell ref="L17:M17"/>
    <mergeCell ref="N17:P17"/>
    <mergeCell ref="A18:Q18"/>
    <mergeCell ref="B19:D19"/>
    <mergeCell ref="E19:F19"/>
    <mergeCell ref="G19:I19"/>
    <mergeCell ref="J19:K19"/>
    <mergeCell ref="L19:M19"/>
    <mergeCell ref="A15:A16"/>
    <mergeCell ref="B15:B16"/>
    <mergeCell ref="P15:P16"/>
    <mergeCell ref="Q15:Q16"/>
    <mergeCell ref="A9:F9"/>
    <mergeCell ref="H9:J9"/>
    <mergeCell ref="L9:Q9"/>
    <mergeCell ref="A11:A12"/>
    <mergeCell ref="B11:B12"/>
    <mergeCell ref="P11:P12"/>
    <mergeCell ref="Q11:Q12"/>
    <mergeCell ref="A1:M1"/>
    <mergeCell ref="N1:Q1"/>
    <mergeCell ref="C3:O3"/>
    <mergeCell ref="C4:O4"/>
    <mergeCell ref="C5:O5"/>
    <mergeCell ref="A7:Q7"/>
    <mergeCell ref="A13:A14"/>
    <mergeCell ref="B13:B14"/>
    <mergeCell ref="P13:P14"/>
    <mergeCell ref="Q13:Q14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69"/>
  <sheetViews>
    <sheetView topLeftCell="A16" workbookViewId="0">
      <selection activeCell="R47" sqref="R47"/>
    </sheetView>
  </sheetViews>
  <sheetFormatPr baseColWidth="10" defaultRowHeight="15" x14ac:dyDescent="0.25"/>
  <cols>
    <col min="1" max="1" width="11.42578125" style="22"/>
    <col min="2" max="2" width="25.7109375" style="22" customWidth="1"/>
    <col min="3" max="15" width="6.7109375" style="22" customWidth="1"/>
    <col min="16" max="16" width="25.7109375" style="22" customWidth="1"/>
    <col min="17" max="20" width="11.42578125" style="22"/>
    <col min="21" max="21" width="19" style="22" bestFit="1" customWidth="1"/>
    <col min="22" max="16384" width="11.42578125" style="22"/>
  </cols>
  <sheetData>
    <row r="1" spans="1:17" ht="30" x14ac:dyDescent="0.25">
      <c r="A1" s="161" t="s">
        <v>9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3"/>
      <c r="O1" s="163"/>
      <c r="P1" s="163"/>
      <c r="Q1" s="163"/>
    </row>
    <row r="3" spans="1:17" x14ac:dyDescent="0.25">
      <c r="C3" s="97" t="s">
        <v>28</v>
      </c>
      <c r="D3" s="164"/>
      <c r="E3" s="164"/>
      <c r="F3" s="164"/>
      <c r="G3" s="164"/>
      <c r="H3" s="164"/>
      <c r="I3" s="164"/>
      <c r="J3" s="164"/>
      <c r="K3" s="164"/>
      <c r="L3" s="164"/>
      <c r="M3" s="164"/>
      <c r="N3" s="164"/>
      <c r="O3" s="164"/>
    </row>
    <row r="4" spans="1:17" x14ac:dyDescent="0.25">
      <c r="C4" s="98" t="s">
        <v>69</v>
      </c>
      <c r="D4" s="98"/>
      <c r="E4" s="98"/>
      <c r="F4" s="98"/>
      <c r="G4" s="98"/>
      <c r="H4" s="98"/>
      <c r="I4" s="98"/>
      <c r="J4" s="98"/>
      <c r="K4" s="98"/>
      <c r="L4" s="98"/>
      <c r="M4" s="98"/>
      <c r="N4" s="98"/>
      <c r="O4" s="98"/>
    </row>
    <row r="5" spans="1:17" x14ac:dyDescent="0.25">
      <c r="C5" s="97" t="s">
        <v>29</v>
      </c>
      <c r="D5" s="164"/>
      <c r="E5" s="164"/>
      <c r="F5" s="164"/>
      <c r="G5" s="164"/>
      <c r="H5" s="164"/>
      <c r="I5" s="164"/>
      <c r="J5" s="164"/>
      <c r="K5" s="164"/>
      <c r="L5" s="164"/>
      <c r="M5" s="164"/>
      <c r="N5" s="164"/>
      <c r="O5" s="164"/>
    </row>
    <row r="7" spans="1:17" x14ac:dyDescent="0.25">
      <c r="A7" s="149" t="s">
        <v>70</v>
      </c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149"/>
      <c r="M7" s="149"/>
      <c r="N7" s="149"/>
      <c r="O7" s="149"/>
      <c r="P7" s="149"/>
      <c r="Q7" s="149"/>
    </row>
    <row r="9" spans="1:17" ht="15.75" thickBot="1" x14ac:dyDescent="0.3">
      <c r="A9" s="180"/>
      <c r="B9" s="181"/>
      <c r="C9" s="181"/>
      <c r="D9" s="181"/>
      <c r="E9" s="181"/>
      <c r="F9" s="182"/>
      <c r="G9" s="23">
        <v>3</v>
      </c>
      <c r="H9" s="153" t="s">
        <v>27</v>
      </c>
      <c r="I9" s="153"/>
      <c r="J9" s="153"/>
      <c r="K9" s="23">
        <v>0</v>
      </c>
      <c r="L9" s="180"/>
      <c r="M9" s="181"/>
      <c r="N9" s="181"/>
      <c r="O9" s="181"/>
      <c r="P9" s="181"/>
      <c r="Q9" s="182"/>
    </row>
    <row r="10" spans="1:17" ht="15.75" thickBot="1" x14ac:dyDescent="0.3">
      <c r="A10" s="24" t="s">
        <v>30</v>
      </c>
      <c r="B10" s="25" t="s">
        <v>31</v>
      </c>
      <c r="C10" s="26" t="s">
        <v>32</v>
      </c>
      <c r="D10" s="26" t="s">
        <v>33</v>
      </c>
      <c r="E10" s="26" t="s">
        <v>34</v>
      </c>
      <c r="F10" s="26" t="s">
        <v>35</v>
      </c>
      <c r="G10" s="25" t="s">
        <v>36</v>
      </c>
      <c r="H10" s="27"/>
      <c r="I10" s="27"/>
      <c r="J10" s="27"/>
      <c r="K10" s="28"/>
      <c r="L10" s="26" t="s">
        <v>35</v>
      </c>
      <c r="M10" s="26" t="s">
        <v>34</v>
      </c>
      <c r="N10" s="26" t="s">
        <v>33</v>
      </c>
      <c r="O10" s="26" t="s">
        <v>32</v>
      </c>
      <c r="P10" s="28" t="s">
        <v>31</v>
      </c>
      <c r="Q10" s="29" t="s">
        <v>30</v>
      </c>
    </row>
    <row r="11" spans="1:17" x14ac:dyDescent="0.25">
      <c r="A11" s="148">
        <v>1</v>
      </c>
      <c r="B11" s="136"/>
      <c r="C11" s="54"/>
      <c r="D11" s="54"/>
      <c r="E11" s="54"/>
      <c r="F11" s="54"/>
      <c r="G11" s="55">
        <f>SUM(C11:F11)</f>
        <v>0</v>
      </c>
      <c r="H11" s="56">
        <f>SUM(C12:F12)</f>
        <v>4</v>
      </c>
      <c r="I11" s="57" t="s">
        <v>37</v>
      </c>
      <c r="J11" s="58">
        <f>SUM(L12:O12)</f>
        <v>4</v>
      </c>
      <c r="K11" s="55">
        <f>SUM(L11:O11)</f>
        <v>0</v>
      </c>
      <c r="L11" s="54"/>
      <c r="M11" s="54"/>
      <c r="N11" s="54"/>
      <c r="O11" s="54"/>
      <c r="P11" s="157"/>
      <c r="Q11" s="148">
        <v>2</v>
      </c>
    </row>
    <row r="12" spans="1:17" x14ac:dyDescent="0.25">
      <c r="A12" s="135"/>
      <c r="B12" s="137"/>
      <c r="C12" s="59">
        <f>IF(C11&lt;O11,0,IF(C11=O11,1,2))</f>
        <v>1</v>
      </c>
      <c r="D12" s="59">
        <f>IF(D11&lt;N11,0,IF(D11=N11,1,2))</f>
        <v>1</v>
      </c>
      <c r="E12" s="59">
        <f>IF(E11&lt;M11,0,IF(E11=M11,1,2))</f>
        <v>1</v>
      </c>
      <c r="F12" s="59">
        <f>IF(F11&lt;L11,0,IF(F11=L11,1,2))</f>
        <v>1</v>
      </c>
      <c r="G12" s="60"/>
      <c r="H12" s="61"/>
      <c r="I12" s="62"/>
      <c r="J12" s="63"/>
      <c r="K12" s="60"/>
      <c r="L12" s="59">
        <f>IF(L11&lt;F11,0,IF(L11=F11,1,2))</f>
        <v>1</v>
      </c>
      <c r="M12" s="59">
        <f>IF(M11&lt;E11,0,IF(M11=E11,1,2))</f>
        <v>1</v>
      </c>
      <c r="N12" s="59">
        <f>IF(N11&lt;D11,0,IF(N11=D11,1,2))</f>
        <v>1</v>
      </c>
      <c r="O12" s="59">
        <f>IF(O11&lt;C11,0,IF(O11=C11,1,2))</f>
        <v>1</v>
      </c>
      <c r="P12" s="158"/>
      <c r="Q12" s="135"/>
    </row>
    <row r="13" spans="1:17" x14ac:dyDescent="0.25">
      <c r="A13" s="134">
        <v>2</v>
      </c>
      <c r="B13" s="136"/>
      <c r="C13" s="64"/>
      <c r="D13" s="64"/>
      <c r="E13" s="64"/>
      <c r="F13" s="64"/>
      <c r="G13" s="65">
        <f t="shared" ref="G13:G15" si="0">SUM(C13:F13)</f>
        <v>0</v>
      </c>
      <c r="H13" s="66">
        <f>SUM(C14:F14)</f>
        <v>4</v>
      </c>
      <c r="I13" s="67" t="s">
        <v>37</v>
      </c>
      <c r="J13" s="68">
        <f>SUM(L14:O14)</f>
        <v>4</v>
      </c>
      <c r="K13" s="65">
        <f t="shared" ref="K13:K15" si="1">SUM(L13:O13)</f>
        <v>0</v>
      </c>
      <c r="L13" s="64"/>
      <c r="M13" s="64"/>
      <c r="N13" s="64"/>
      <c r="O13" s="64"/>
      <c r="P13" s="138"/>
      <c r="Q13" s="134">
        <v>4</v>
      </c>
    </row>
    <row r="14" spans="1:17" x14ac:dyDescent="0.25">
      <c r="A14" s="135"/>
      <c r="B14" s="137"/>
      <c r="C14" s="59">
        <f>IF(C13&lt;O13,0,IF(C13=O13,1,2))</f>
        <v>1</v>
      </c>
      <c r="D14" s="59">
        <f>IF(D13&lt;N13,0,IF(D13=N13,1,2))</f>
        <v>1</v>
      </c>
      <c r="E14" s="59">
        <f>IF(E13&lt;M13,0,IF(E13=M13,1,2))</f>
        <v>1</v>
      </c>
      <c r="F14" s="59">
        <f>IF(F13&lt;L13,0,IF(F13=L13,1,2))</f>
        <v>1</v>
      </c>
      <c r="G14" s="60"/>
      <c r="H14" s="61"/>
      <c r="I14" s="62"/>
      <c r="J14" s="63"/>
      <c r="K14" s="60"/>
      <c r="L14" s="59">
        <f>IF(L13&lt;F13,0,IF(L13=F13,1,2))</f>
        <v>1</v>
      </c>
      <c r="M14" s="59">
        <f>IF(M13&lt;E13,0,IF(M13=E13,1,2))</f>
        <v>1</v>
      </c>
      <c r="N14" s="59">
        <f>IF(N13&lt;D13,0,IF(N13=D13,1,2))</f>
        <v>1</v>
      </c>
      <c r="O14" s="59">
        <f>IF(O13&lt;C13,0,IF(O13=C13,1,2))</f>
        <v>1</v>
      </c>
      <c r="P14" s="139"/>
      <c r="Q14" s="135"/>
    </row>
    <row r="15" spans="1:17" x14ac:dyDescent="0.25">
      <c r="A15" s="134">
        <v>3</v>
      </c>
      <c r="B15" s="136"/>
      <c r="C15" s="64"/>
      <c r="D15" s="64"/>
      <c r="E15" s="64"/>
      <c r="F15" s="64"/>
      <c r="G15" s="65">
        <f t="shared" si="0"/>
        <v>0</v>
      </c>
      <c r="H15" s="66">
        <f>SUM(C16:F16)</f>
        <v>4</v>
      </c>
      <c r="I15" s="67" t="s">
        <v>37</v>
      </c>
      <c r="J15" s="68">
        <f>SUM(L16:O16)</f>
        <v>4</v>
      </c>
      <c r="K15" s="65">
        <f t="shared" si="1"/>
        <v>0</v>
      </c>
      <c r="L15" s="64"/>
      <c r="M15" s="64"/>
      <c r="N15" s="64"/>
      <c r="O15" s="64"/>
      <c r="P15" s="138"/>
      <c r="Q15" s="134">
        <v>6</v>
      </c>
    </row>
    <row r="16" spans="1:17" x14ac:dyDescent="0.25">
      <c r="A16" s="135"/>
      <c r="B16" s="137"/>
      <c r="C16" s="59">
        <f>IF(C15&lt;O15,0,IF(C15=O15,1,2))</f>
        <v>1</v>
      </c>
      <c r="D16" s="59">
        <f>IF(D15&lt;N15,0,IF(D15=N15,1,2))</f>
        <v>1</v>
      </c>
      <c r="E16" s="59">
        <f>IF(E15&lt;M15,0,IF(E15=M15,1,2))</f>
        <v>1</v>
      </c>
      <c r="F16" s="59">
        <f>IF(F15&lt;L15,0,IF(F15=L15,1,2))</f>
        <v>1</v>
      </c>
      <c r="G16" s="60"/>
      <c r="H16" s="61"/>
      <c r="I16" s="62"/>
      <c r="J16" s="63"/>
      <c r="K16" s="60"/>
      <c r="L16" s="59">
        <f>IF(L15&lt;F15,0,IF(L15=F15,1,2))</f>
        <v>1</v>
      </c>
      <c r="M16" s="59">
        <f>IF(M15&lt;E15,0,IF(M15=E15,1,2))</f>
        <v>1</v>
      </c>
      <c r="N16" s="59">
        <f>IF(N15&lt;D15,0,IF(N15=D15,1,2))</f>
        <v>1</v>
      </c>
      <c r="O16" s="59">
        <f>IF(O15&lt;C15,0,IF(O15=C15,1,2))</f>
        <v>1</v>
      </c>
      <c r="P16" s="139"/>
      <c r="Q16" s="135"/>
    </row>
    <row r="17" spans="1:24" x14ac:dyDescent="0.25">
      <c r="A17" s="30"/>
      <c r="B17" s="172" t="str">
        <f>IF(H17=J17,"Stechen","Kein Stechen erforderlich")</f>
        <v>Stechen</v>
      </c>
      <c r="C17" s="173"/>
      <c r="D17" s="174"/>
      <c r="E17" s="175" t="s">
        <v>10</v>
      </c>
      <c r="F17" s="176"/>
      <c r="G17" s="69">
        <f>G15+G13+G11</f>
        <v>0</v>
      </c>
      <c r="H17" s="31">
        <f>H15+H13+H11</f>
        <v>12</v>
      </c>
      <c r="I17" s="32" t="s">
        <v>37</v>
      </c>
      <c r="J17" s="70">
        <f>J15+J13+J11</f>
        <v>12</v>
      </c>
      <c r="K17" s="69">
        <f>K15+K13+K11</f>
        <v>0</v>
      </c>
      <c r="L17" s="175" t="s">
        <v>10</v>
      </c>
      <c r="M17" s="176"/>
      <c r="N17" s="177" t="str">
        <f>IF(H17=J17,"Stechen","Kein Stechen erforderlich")</f>
        <v>Stechen</v>
      </c>
      <c r="O17" s="178"/>
      <c r="P17" s="179"/>
      <c r="Q17" s="30"/>
    </row>
    <row r="18" spans="1:24" ht="15.75" thickBot="1" x14ac:dyDescent="0.3">
      <c r="A18" s="108"/>
      <c r="B18" s="108"/>
      <c r="C18" s="108"/>
      <c r="D18" s="108"/>
      <c r="E18" s="108"/>
      <c r="F18" s="108"/>
      <c r="G18" s="108"/>
      <c r="H18" s="108"/>
      <c r="I18" s="108"/>
      <c r="J18" s="108"/>
      <c r="K18" s="108"/>
      <c r="L18" s="108"/>
      <c r="M18" s="108"/>
      <c r="N18" s="108"/>
      <c r="O18" s="108"/>
      <c r="P18" s="108"/>
      <c r="Q18" s="108"/>
    </row>
    <row r="19" spans="1:24" ht="15.75" thickBot="1" x14ac:dyDescent="0.3">
      <c r="B19" s="128"/>
      <c r="C19" s="129"/>
      <c r="D19" s="129"/>
      <c r="E19" s="130" t="s">
        <v>38</v>
      </c>
      <c r="F19" s="131"/>
      <c r="G19" s="130" t="s">
        <v>39</v>
      </c>
      <c r="H19" s="132"/>
      <c r="I19" s="131"/>
      <c r="J19" s="130" t="s">
        <v>40</v>
      </c>
      <c r="K19" s="131"/>
      <c r="L19" s="130" t="s">
        <v>41</v>
      </c>
      <c r="M19" s="131"/>
      <c r="N19" s="129"/>
      <c r="O19" s="129"/>
      <c r="P19" s="133"/>
    </row>
    <row r="20" spans="1:24" x14ac:dyDescent="0.25">
      <c r="A20" s="123" t="s">
        <v>36</v>
      </c>
      <c r="B20" s="123"/>
      <c r="C20" s="124" t="s">
        <v>42</v>
      </c>
      <c r="D20" s="124"/>
      <c r="E20" s="33">
        <v>1</v>
      </c>
      <c r="F20" s="34">
        <v>2</v>
      </c>
      <c r="G20" s="33">
        <v>3</v>
      </c>
      <c r="H20" s="125">
        <v>4</v>
      </c>
      <c r="I20" s="126"/>
      <c r="J20" s="33">
        <v>5</v>
      </c>
      <c r="K20" s="34">
        <v>6</v>
      </c>
      <c r="L20" s="33">
        <v>7</v>
      </c>
      <c r="M20" s="34">
        <v>8</v>
      </c>
      <c r="N20" s="124" t="s">
        <v>42</v>
      </c>
      <c r="O20" s="124"/>
      <c r="P20" s="127" t="s">
        <v>36</v>
      </c>
      <c r="Q20" s="127"/>
    </row>
    <row r="21" spans="1:24" x14ac:dyDescent="0.25">
      <c r="A21" s="104">
        <v>0</v>
      </c>
      <c r="B21" s="106" t="s">
        <v>43</v>
      </c>
      <c r="C21" s="108" t="s">
        <v>44</v>
      </c>
      <c r="D21" s="108"/>
      <c r="E21" s="35"/>
      <c r="F21" s="36"/>
      <c r="G21" s="35"/>
      <c r="H21" s="117"/>
      <c r="I21" s="118"/>
      <c r="J21" s="35"/>
      <c r="K21" s="36"/>
      <c r="L21" s="35"/>
      <c r="M21" s="36"/>
      <c r="N21" s="111" t="s">
        <v>44</v>
      </c>
      <c r="O21" s="108"/>
      <c r="P21" s="112" t="s">
        <v>43</v>
      </c>
      <c r="Q21" s="104">
        <v>0</v>
      </c>
      <c r="U21" s="22">
        <f>A9</f>
        <v>0</v>
      </c>
      <c r="V21" s="71">
        <f>G17</f>
        <v>0</v>
      </c>
      <c r="W21" s="22">
        <f>H17</f>
        <v>12</v>
      </c>
      <c r="X21" s="22">
        <f>G9</f>
        <v>3</v>
      </c>
    </row>
    <row r="22" spans="1:24" x14ac:dyDescent="0.25">
      <c r="A22" s="105"/>
      <c r="B22" s="107"/>
      <c r="C22" s="108" t="s">
        <v>36</v>
      </c>
      <c r="D22" s="114"/>
      <c r="E22" s="37"/>
      <c r="F22" s="38"/>
      <c r="G22" s="37"/>
      <c r="H22" s="115"/>
      <c r="I22" s="116"/>
      <c r="J22" s="37"/>
      <c r="K22" s="38"/>
      <c r="L22" s="37" t="s">
        <v>45</v>
      </c>
      <c r="M22" s="38" t="s">
        <v>45</v>
      </c>
      <c r="N22" s="111" t="s">
        <v>36</v>
      </c>
      <c r="O22" s="108"/>
      <c r="P22" s="113"/>
      <c r="Q22" s="105"/>
      <c r="U22" s="22">
        <f>B11</f>
        <v>0</v>
      </c>
      <c r="V22" s="71">
        <f>G11</f>
        <v>0</v>
      </c>
      <c r="W22" s="71">
        <f>H11</f>
        <v>4</v>
      </c>
    </row>
    <row r="23" spans="1:24" x14ac:dyDescent="0.25">
      <c r="A23" s="104">
        <v>0</v>
      </c>
      <c r="B23" s="106" t="s">
        <v>46</v>
      </c>
      <c r="C23" s="108" t="s">
        <v>44</v>
      </c>
      <c r="D23" s="108"/>
      <c r="E23" s="35"/>
      <c r="F23" s="36"/>
      <c r="G23" s="35"/>
      <c r="H23" s="117"/>
      <c r="I23" s="118"/>
      <c r="J23" s="35"/>
      <c r="K23" s="36"/>
      <c r="L23" s="35"/>
      <c r="M23" s="36"/>
      <c r="N23" s="111" t="s">
        <v>44</v>
      </c>
      <c r="O23" s="108"/>
      <c r="P23" s="112" t="s">
        <v>46</v>
      </c>
      <c r="Q23" s="104">
        <v>0</v>
      </c>
      <c r="U23" s="22">
        <f>B13</f>
        <v>0</v>
      </c>
      <c r="V23" s="71">
        <f>G13</f>
        <v>0</v>
      </c>
      <c r="W23" s="71">
        <f>H13</f>
        <v>4</v>
      </c>
    </row>
    <row r="24" spans="1:24" x14ac:dyDescent="0.25">
      <c r="A24" s="105"/>
      <c r="B24" s="107"/>
      <c r="C24" s="108" t="s">
        <v>36</v>
      </c>
      <c r="D24" s="114"/>
      <c r="E24" s="39" t="s">
        <v>45</v>
      </c>
      <c r="F24" s="40" t="s">
        <v>45</v>
      </c>
      <c r="G24" s="39" t="s">
        <v>45</v>
      </c>
      <c r="H24" s="121" t="s">
        <v>45</v>
      </c>
      <c r="I24" s="122" t="s">
        <v>45</v>
      </c>
      <c r="J24" s="39" t="s">
        <v>45</v>
      </c>
      <c r="K24" s="40" t="s">
        <v>45</v>
      </c>
      <c r="L24" s="39" t="s">
        <v>45</v>
      </c>
      <c r="M24" s="40" t="s">
        <v>45</v>
      </c>
      <c r="N24" s="111" t="s">
        <v>36</v>
      </c>
      <c r="O24" s="108"/>
      <c r="P24" s="113"/>
      <c r="Q24" s="105"/>
      <c r="U24" s="22">
        <f>B15</f>
        <v>0</v>
      </c>
      <c r="V24" s="71">
        <f>G15</f>
        <v>0</v>
      </c>
      <c r="W24" s="71">
        <f>H15</f>
        <v>4</v>
      </c>
    </row>
    <row r="25" spans="1:24" x14ac:dyDescent="0.25">
      <c r="A25" s="104">
        <v>0</v>
      </c>
      <c r="B25" s="106" t="s">
        <v>47</v>
      </c>
      <c r="C25" s="108" t="s">
        <v>44</v>
      </c>
      <c r="D25" s="108"/>
      <c r="E25" s="41"/>
      <c r="F25" s="42"/>
      <c r="G25" s="41"/>
      <c r="H25" s="109"/>
      <c r="I25" s="110"/>
      <c r="J25" s="41"/>
      <c r="K25" s="42"/>
      <c r="L25" s="41"/>
      <c r="M25" s="42"/>
      <c r="N25" s="111" t="s">
        <v>44</v>
      </c>
      <c r="O25" s="108"/>
      <c r="P25" s="112" t="s">
        <v>47</v>
      </c>
      <c r="Q25" s="104">
        <v>0</v>
      </c>
      <c r="U25" s="22">
        <f>L9</f>
        <v>0</v>
      </c>
      <c r="V25" s="71">
        <f>K17</f>
        <v>0</v>
      </c>
      <c r="W25" s="71">
        <f>J17</f>
        <v>12</v>
      </c>
      <c r="X25" s="22">
        <f>K9</f>
        <v>0</v>
      </c>
    </row>
    <row r="26" spans="1:24" ht="15.75" thickBot="1" x14ac:dyDescent="0.3">
      <c r="A26" s="105"/>
      <c r="B26" s="107"/>
      <c r="C26" s="108" t="s">
        <v>36</v>
      </c>
      <c r="D26" s="108"/>
      <c r="E26" s="43" t="s">
        <v>45</v>
      </c>
      <c r="F26" s="44" t="s">
        <v>45</v>
      </c>
      <c r="G26" s="43" t="s">
        <v>45</v>
      </c>
      <c r="H26" s="119" t="s">
        <v>45</v>
      </c>
      <c r="I26" s="120" t="s">
        <v>45</v>
      </c>
      <c r="J26" s="43" t="s">
        <v>45</v>
      </c>
      <c r="K26" s="44" t="s">
        <v>45</v>
      </c>
      <c r="L26" s="43" t="s">
        <v>45</v>
      </c>
      <c r="M26" s="44" t="s">
        <v>45</v>
      </c>
      <c r="N26" s="108" t="s">
        <v>36</v>
      </c>
      <c r="O26" s="108"/>
      <c r="P26" s="113"/>
      <c r="Q26" s="105"/>
      <c r="U26" s="22">
        <f>P11</f>
        <v>0</v>
      </c>
      <c r="V26" s="71">
        <f>K11</f>
        <v>0</v>
      </c>
      <c r="W26" s="71">
        <f>J11</f>
        <v>4</v>
      </c>
    </row>
    <row r="27" spans="1:24" x14ac:dyDescent="0.25">
      <c r="A27" s="45"/>
      <c r="C27" s="46"/>
      <c r="D27" s="47">
        <v>1</v>
      </c>
      <c r="E27" s="48">
        <v>1</v>
      </c>
      <c r="F27" s="48">
        <v>0</v>
      </c>
      <c r="G27" s="48">
        <v>0</v>
      </c>
      <c r="H27" s="48">
        <v>2</v>
      </c>
      <c r="I27" s="49"/>
      <c r="J27" s="48">
        <v>1</v>
      </c>
      <c r="K27" s="48">
        <v>0</v>
      </c>
      <c r="L27" s="48">
        <v>0</v>
      </c>
      <c r="M27" s="48">
        <v>0</v>
      </c>
      <c r="N27" s="50">
        <v>1</v>
      </c>
      <c r="O27" s="51"/>
      <c r="Q27" s="45"/>
      <c r="U27" s="22">
        <f>P13</f>
        <v>0</v>
      </c>
      <c r="V27" s="71">
        <f>K13</f>
        <v>0</v>
      </c>
      <c r="W27" s="71">
        <f t="shared" ref="W27:W28" si="2">J12</f>
        <v>0</v>
      </c>
    </row>
    <row r="28" spans="1:24" x14ac:dyDescent="0.25">
      <c r="A28" s="149" t="s">
        <v>71</v>
      </c>
      <c r="B28" s="149"/>
      <c r="C28" s="149"/>
      <c r="D28" s="149"/>
      <c r="E28" s="149"/>
      <c r="F28" s="149"/>
      <c r="G28" s="149"/>
      <c r="H28" s="149"/>
      <c r="I28" s="149"/>
      <c r="J28" s="149"/>
      <c r="K28" s="149"/>
      <c r="L28" s="149"/>
      <c r="M28" s="149"/>
      <c r="N28" s="149"/>
      <c r="O28" s="149"/>
      <c r="P28" s="149"/>
      <c r="Q28" s="149"/>
      <c r="U28" s="22">
        <f>P15</f>
        <v>0</v>
      </c>
      <c r="V28" s="71">
        <f>K15</f>
        <v>0</v>
      </c>
      <c r="W28" s="71">
        <f t="shared" si="2"/>
        <v>4</v>
      </c>
    </row>
    <row r="29" spans="1:24" x14ac:dyDescent="0.25">
      <c r="U29" s="22">
        <f>A30</f>
        <v>0</v>
      </c>
      <c r="V29" s="71">
        <f>G38</f>
        <v>0</v>
      </c>
      <c r="W29" s="71">
        <f>H38</f>
        <v>12</v>
      </c>
      <c r="X29" s="22">
        <f>G30</f>
        <v>3</v>
      </c>
    </row>
    <row r="30" spans="1:24" ht="15.75" thickBot="1" x14ac:dyDescent="0.3">
      <c r="A30" s="180"/>
      <c r="B30" s="181"/>
      <c r="C30" s="181"/>
      <c r="D30" s="181"/>
      <c r="E30" s="181"/>
      <c r="F30" s="182"/>
      <c r="G30" s="23">
        <v>3</v>
      </c>
      <c r="H30" s="153" t="s">
        <v>27</v>
      </c>
      <c r="I30" s="153"/>
      <c r="J30" s="153"/>
      <c r="K30" s="23">
        <v>0</v>
      </c>
      <c r="L30" s="180"/>
      <c r="M30" s="181"/>
      <c r="N30" s="181"/>
      <c r="O30" s="181"/>
      <c r="P30" s="181"/>
      <c r="Q30" s="182"/>
      <c r="U30" s="22">
        <f>B32</f>
        <v>0</v>
      </c>
      <c r="V30" s="71">
        <f>G32</f>
        <v>0</v>
      </c>
      <c r="W30" s="71">
        <f>H32</f>
        <v>4</v>
      </c>
    </row>
    <row r="31" spans="1:24" ht="15.75" thickBot="1" x14ac:dyDescent="0.3">
      <c r="A31" s="24" t="s">
        <v>30</v>
      </c>
      <c r="B31" s="25" t="s">
        <v>31</v>
      </c>
      <c r="C31" s="26" t="s">
        <v>32</v>
      </c>
      <c r="D31" s="26" t="s">
        <v>33</v>
      </c>
      <c r="E31" s="26" t="s">
        <v>34</v>
      </c>
      <c r="F31" s="26" t="s">
        <v>35</v>
      </c>
      <c r="G31" s="25" t="s">
        <v>36</v>
      </c>
      <c r="H31" s="27"/>
      <c r="I31" s="27"/>
      <c r="J31" s="27"/>
      <c r="K31" s="28"/>
      <c r="L31" s="26" t="s">
        <v>35</v>
      </c>
      <c r="M31" s="26" t="s">
        <v>34</v>
      </c>
      <c r="N31" s="26" t="s">
        <v>33</v>
      </c>
      <c r="O31" s="26" t="s">
        <v>32</v>
      </c>
      <c r="P31" s="28" t="s">
        <v>31</v>
      </c>
      <c r="Q31" s="29" t="s">
        <v>30</v>
      </c>
      <c r="U31" s="22">
        <f>B34</f>
        <v>0</v>
      </c>
      <c r="V31" s="71">
        <f>G34</f>
        <v>0</v>
      </c>
      <c r="W31" s="71">
        <f>H34</f>
        <v>4</v>
      </c>
    </row>
    <row r="32" spans="1:24" ht="15" customHeight="1" x14ac:dyDescent="0.25">
      <c r="A32" s="148">
        <v>1</v>
      </c>
      <c r="B32" s="136"/>
      <c r="C32" s="54"/>
      <c r="D32" s="54"/>
      <c r="E32" s="54"/>
      <c r="F32" s="54"/>
      <c r="G32" s="55">
        <f>SUM(C32:F32)</f>
        <v>0</v>
      </c>
      <c r="H32" s="56">
        <f>SUM(C33:F33)</f>
        <v>4</v>
      </c>
      <c r="I32" s="57" t="s">
        <v>37</v>
      </c>
      <c r="J32" s="58">
        <f>SUM(L33:O33)</f>
        <v>4</v>
      </c>
      <c r="K32" s="55">
        <f>SUM(L32:O32)</f>
        <v>0</v>
      </c>
      <c r="L32" s="54"/>
      <c r="M32" s="54"/>
      <c r="N32" s="54"/>
      <c r="O32" s="54"/>
      <c r="P32" s="157"/>
      <c r="Q32" s="148">
        <v>2</v>
      </c>
      <c r="U32" s="22">
        <f>B36</f>
        <v>0</v>
      </c>
      <c r="V32" s="71">
        <f>G36</f>
        <v>0</v>
      </c>
      <c r="W32" s="71">
        <f>H36</f>
        <v>4</v>
      </c>
    </row>
    <row r="33" spans="1:24" ht="15" customHeight="1" x14ac:dyDescent="0.25">
      <c r="A33" s="135"/>
      <c r="B33" s="137"/>
      <c r="C33" s="59">
        <f>IF(C32&lt;O32,0,IF(C32=O32,1,2))</f>
        <v>1</v>
      </c>
      <c r="D33" s="59">
        <f>IF(D32&lt;N32,0,IF(D32=N32,1,2))</f>
        <v>1</v>
      </c>
      <c r="E33" s="59">
        <f>IF(E32&lt;M32,0,IF(E32=M32,1,2))</f>
        <v>1</v>
      </c>
      <c r="F33" s="59">
        <f>IF(F32&lt;L32,0,IF(F32=L32,1,2))</f>
        <v>1</v>
      </c>
      <c r="G33" s="60"/>
      <c r="H33" s="61"/>
      <c r="I33" s="62"/>
      <c r="J33" s="63"/>
      <c r="K33" s="60"/>
      <c r="L33" s="59">
        <f>IF(L32&lt;F32,0,IF(L32=F32,1,2))</f>
        <v>1</v>
      </c>
      <c r="M33" s="59">
        <f>IF(M32&lt;E32,0,IF(M32=E32,1,2))</f>
        <v>1</v>
      </c>
      <c r="N33" s="59">
        <f>IF(N32&lt;D32,0,IF(N32=D32,1,2))</f>
        <v>1</v>
      </c>
      <c r="O33" s="59">
        <f>IF(O32&lt;C32,0,IF(O32=C32,1,2))</f>
        <v>1</v>
      </c>
      <c r="P33" s="158"/>
      <c r="Q33" s="135"/>
      <c r="U33" s="22">
        <f>L30</f>
        <v>0</v>
      </c>
      <c r="V33" s="71">
        <f>K38</f>
        <v>0</v>
      </c>
      <c r="W33" s="71">
        <f>J38</f>
        <v>12</v>
      </c>
      <c r="X33" s="22">
        <f>K30</f>
        <v>0</v>
      </c>
    </row>
    <row r="34" spans="1:24" ht="15" customHeight="1" x14ac:dyDescent="0.25">
      <c r="A34" s="134">
        <v>2</v>
      </c>
      <c r="B34" s="136"/>
      <c r="C34" s="64"/>
      <c r="D34" s="64"/>
      <c r="E34" s="64"/>
      <c r="F34" s="64"/>
      <c r="G34" s="65">
        <f t="shared" ref="G34" si="3">SUM(C34:F34)</f>
        <v>0</v>
      </c>
      <c r="H34" s="66">
        <f>SUM(C35:F35)</f>
        <v>4</v>
      </c>
      <c r="I34" s="67" t="s">
        <v>37</v>
      </c>
      <c r="J34" s="68">
        <f>SUM(L35:O35)</f>
        <v>4</v>
      </c>
      <c r="K34" s="65">
        <f t="shared" ref="K34" si="4">SUM(L34:O34)</f>
        <v>0</v>
      </c>
      <c r="L34" s="64"/>
      <c r="M34" s="64"/>
      <c r="N34" s="64"/>
      <c r="O34" s="64"/>
      <c r="P34" s="138"/>
      <c r="Q34" s="134">
        <v>4</v>
      </c>
      <c r="U34" s="22">
        <f>P32</f>
        <v>0</v>
      </c>
      <c r="V34" s="71">
        <f>K32</f>
        <v>0</v>
      </c>
      <c r="W34" s="71">
        <f>J32</f>
        <v>4</v>
      </c>
    </row>
    <row r="35" spans="1:24" ht="15" customHeight="1" x14ac:dyDescent="0.25">
      <c r="A35" s="135"/>
      <c r="B35" s="137"/>
      <c r="C35" s="59">
        <f>IF(C34&lt;O34,0,IF(C34=O34,1,2))</f>
        <v>1</v>
      </c>
      <c r="D35" s="59">
        <f>IF(D34&lt;N34,0,IF(D34=N34,1,2))</f>
        <v>1</v>
      </c>
      <c r="E35" s="59">
        <f>IF(E34&lt;M34,0,IF(E34=M34,1,2))</f>
        <v>1</v>
      </c>
      <c r="F35" s="59">
        <f>IF(F34&lt;L34,0,IF(F34=L34,1,2))</f>
        <v>1</v>
      </c>
      <c r="G35" s="60"/>
      <c r="H35" s="61"/>
      <c r="I35" s="62"/>
      <c r="J35" s="63"/>
      <c r="K35" s="60"/>
      <c r="L35" s="59">
        <f>IF(L34&lt;F34,0,IF(L34=F34,1,2))</f>
        <v>1</v>
      </c>
      <c r="M35" s="59">
        <f>IF(M34&lt;E34,0,IF(M34=E34,1,2))</f>
        <v>1</v>
      </c>
      <c r="N35" s="59">
        <f>IF(N34&lt;D34,0,IF(N34=D34,1,2))</f>
        <v>1</v>
      </c>
      <c r="O35" s="59">
        <f>IF(O34&lt;C34,0,IF(O34=C34,1,2))</f>
        <v>1</v>
      </c>
      <c r="P35" s="139"/>
      <c r="Q35" s="135"/>
      <c r="U35" s="22">
        <f>P34</f>
        <v>0</v>
      </c>
      <c r="V35" s="71">
        <f>K34</f>
        <v>0</v>
      </c>
      <c r="W35" s="71">
        <f>J34</f>
        <v>4</v>
      </c>
    </row>
    <row r="36" spans="1:24" ht="15" customHeight="1" x14ac:dyDescent="0.25">
      <c r="A36" s="134">
        <v>3</v>
      </c>
      <c r="B36" s="136"/>
      <c r="C36" s="64"/>
      <c r="D36" s="64"/>
      <c r="E36" s="64"/>
      <c r="F36" s="64"/>
      <c r="G36" s="65">
        <f t="shared" ref="G36" si="5">SUM(C36:F36)</f>
        <v>0</v>
      </c>
      <c r="H36" s="66">
        <f>SUM(C37:F37)</f>
        <v>4</v>
      </c>
      <c r="I36" s="67" t="s">
        <v>37</v>
      </c>
      <c r="J36" s="68">
        <f>SUM(L37:O37)</f>
        <v>4</v>
      </c>
      <c r="K36" s="65">
        <f t="shared" ref="K36" si="6">SUM(L36:O36)</f>
        <v>0</v>
      </c>
      <c r="L36" s="64"/>
      <c r="M36" s="64"/>
      <c r="N36" s="64"/>
      <c r="O36" s="64"/>
      <c r="P36" s="138"/>
      <c r="Q36" s="134">
        <v>6</v>
      </c>
      <c r="U36" s="22">
        <f>P36</f>
        <v>0</v>
      </c>
      <c r="V36" s="71">
        <f>K36</f>
        <v>0</v>
      </c>
      <c r="W36" s="71">
        <f>J36</f>
        <v>4</v>
      </c>
    </row>
    <row r="37" spans="1:24" ht="15" customHeight="1" x14ac:dyDescent="0.25">
      <c r="A37" s="135"/>
      <c r="B37" s="137"/>
      <c r="C37" s="59">
        <f>IF(C36&lt;O36,0,IF(C36=O36,1,2))</f>
        <v>1</v>
      </c>
      <c r="D37" s="59">
        <f>IF(D36&lt;N36,0,IF(D36=N36,1,2))</f>
        <v>1</v>
      </c>
      <c r="E37" s="59">
        <f>IF(E36&lt;M36,0,IF(E36=M36,1,2))</f>
        <v>1</v>
      </c>
      <c r="F37" s="59">
        <f>IF(F36&lt;L36,0,IF(F36=L36,1,2))</f>
        <v>1</v>
      </c>
      <c r="G37" s="60"/>
      <c r="H37" s="61"/>
      <c r="I37" s="62"/>
      <c r="J37" s="63"/>
      <c r="K37" s="60"/>
      <c r="L37" s="59">
        <f>IF(L36&lt;F36,0,IF(L36=F36,1,2))</f>
        <v>1</v>
      </c>
      <c r="M37" s="59">
        <f>IF(M36&lt;E36,0,IF(M36=E36,1,2))</f>
        <v>1</v>
      </c>
      <c r="N37" s="59">
        <f>IF(N36&lt;D36,0,IF(N36=D36,1,2))</f>
        <v>1</v>
      </c>
      <c r="O37" s="59">
        <f>IF(O36&lt;C36,0,IF(O36=C36,1,2))</f>
        <v>1</v>
      </c>
      <c r="P37" s="139"/>
      <c r="Q37" s="135"/>
      <c r="U37" s="22">
        <f>A51</f>
        <v>0</v>
      </c>
      <c r="V37" s="71">
        <f>G59</f>
        <v>0</v>
      </c>
      <c r="W37" s="71">
        <f>H59</f>
        <v>12</v>
      </c>
      <c r="X37" s="22">
        <f>G51</f>
        <v>0</v>
      </c>
    </row>
    <row r="38" spans="1:24" x14ac:dyDescent="0.25">
      <c r="A38" s="30"/>
      <c r="B38" s="172" t="str">
        <f>IF(H38=J38,"Stechen","Kein Stechen erforderlich")</f>
        <v>Stechen</v>
      </c>
      <c r="C38" s="173"/>
      <c r="D38" s="174"/>
      <c r="E38" s="175" t="s">
        <v>10</v>
      </c>
      <c r="F38" s="176"/>
      <c r="G38" s="69">
        <f>G36+G34+G32</f>
        <v>0</v>
      </c>
      <c r="H38" s="31">
        <f>H36+H34+H32</f>
        <v>12</v>
      </c>
      <c r="I38" s="32" t="s">
        <v>37</v>
      </c>
      <c r="J38" s="70">
        <f>J36+J34+J32</f>
        <v>12</v>
      </c>
      <c r="K38" s="69">
        <f>K36+K34+K32</f>
        <v>0</v>
      </c>
      <c r="L38" s="175" t="s">
        <v>10</v>
      </c>
      <c r="M38" s="176"/>
      <c r="N38" s="177" t="str">
        <f>IF(H38=J38,"Stechen","Kein Stechen erforderlich")</f>
        <v>Stechen</v>
      </c>
      <c r="O38" s="178"/>
      <c r="P38" s="179"/>
      <c r="Q38" s="30"/>
      <c r="U38" s="22">
        <f>B53</f>
        <v>0</v>
      </c>
      <c r="V38" s="71">
        <f>G53</f>
        <v>0</v>
      </c>
      <c r="W38" s="71">
        <f>H53</f>
        <v>4</v>
      </c>
    </row>
    <row r="39" spans="1:24" ht="15.75" thickBot="1" x14ac:dyDescent="0.3">
      <c r="A39" s="108"/>
      <c r="B39" s="108"/>
      <c r="C39" s="108"/>
      <c r="D39" s="108"/>
      <c r="E39" s="108"/>
      <c r="F39" s="108"/>
      <c r="G39" s="108"/>
      <c r="H39" s="108"/>
      <c r="I39" s="108"/>
      <c r="J39" s="108"/>
      <c r="K39" s="108"/>
      <c r="L39" s="108"/>
      <c r="M39" s="108"/>
      <c r="N39" s="108"/>
      <c r="O39" s="108"/>
      <c r="P39" s="108"/>
      <c r="Q39" s="108"/>
      <c r="U39" s="22">
        <f>B55</f>
        <v>0</v>
      </c>
      <c r="V39" s="71">
        <f>G55</f>
        <v>0</v>
      </c>
      <c r="W39" s="71">
        <f>H55</f>
        <v>4</v>
      </c>
    </row>
    <row r="40" spans="1:24" ht="15.75" thickBot="1" x14ac:dyDescent="0.3">
      <c r="B40" s="128" t="s">
        <v>45</v>
      </c>
      <c r="C40" s="129"/>
      <c r="D40" s="129"/>
      <c r="E40" s="130" t="s">
        <v>38</v>
      </c>
      <c r="F40" s="131"/>
      <c r="G40" s="130" t="s">
        <v>39</v>
      </c>
      <c r="H40" s="132"/>
      <c r="I40" s="131"/>
      <c r="J40" s="130" t="s">
        <v>40</v>
      </c>
      <c r="K40" s="131"/>
      <c r="L40" s="130" t="s">
        <v>41</v>
      </c>
      <c r="M40" s="131"/>
      <c r="N40" s="129" t="s">
        <v>45</v>
      </c>
      <c r="O40" s="129"/>
      <c r="P40" s="133"/>
      <c r="U40" s="22">
        <f>B57</f>
        <v>0</v>
      </c>
      <c r="V40" s="71">
        <f>G57</f>
        <v>0</v>
      </c>
      <c r="W40" s="71">
        <f>H57</f>
        <v>4</v>
      </c>
    </row>
    <row r="41" spans="1:24" x14ac:dyDescent="0.25">
      <c r="A41" s="123" t="s">
        <v>36</v>
      </c>
      <c r="B41" s="123"/>
      <c r="C41" s="124" t="s">
        <v>42</v>
      </c>
      <c r="D41" s="124"/>
      <c r="E41" s="33">
        <v>1</v>
      </c>
      <c r="F41" s="34">
        <v>2</v>
      </c>
      <c r="G41" s="33">
        <v>3</v>
      </c>
      <c r="H41" s="125">
        <v>4</v>
      </c>
      <c r="I41" s="126"/>
      <c r="J41" s="33">
        <v>5</v>
      </c>
      <c r="K41" s="34">
        <v>6</v>
      </c>
      <c r="L41" s="33">
        <v>7</v>
      </c>
      <c r="M41" s="34">
        <v>8</v>
      </c>
      <c r="N41" s="124" t="s">
        <v>42</v>
      </c>
      <c r="O41" s="124"/>
      <c r="P41" s="127" t="s">
        <v>36</v>
      </c>
      <c r="Q41" s="127"/>
      <c r="U41" s="22">
        <f>L51</f>
        <v>0</v>
      </c>
      <c r="V41" s="71">
        <f>K59</f>
        <v>0</v>
      </c>
      <c r="W41" s="71">
        <f>J59</f>
        <v>12</v>
      </c>
      <c r="X41" s="22">
        <f>K51</f>
        <v>3</v>
      </c>
    </row>
    <row r="42" spans="1:24" x14ac:dyDescent="0.25">
      <c r="A42" s="104">
        <v>0</v>
      </c>
      <c r="B42" s="106" t="s">
        <v>43</v>
      </c>
      <c r="C42" s="108" t="s">
        <v>44</v>
      </c>
      <c r="D42" s="108"/>
      <c r="E42" s="35"/>
      <c r="F42" s="36"/>
      <c r="G42" s="35"/>
      <c r="H42" s="117"/>
      <c r="I42" s="118"/>
      <c r="J42" s="35"/>
      <c r="K42" s="36"/>
      <c r="L42" s="35"/>
      <c r="M42" s="36"/>
      <c r="N42" s="111" t="s">
        <v>44</v>
      </c>
      <c r="O42" s="108"/>
      <c r="P42" s="112" t="s">
        <v>43</v>
      </c>
      <c r="Q42" s="104">
        <v>0</v>
      </c>
      <c r="U42" s="22">
        <f>P53</f>
        <v>0</v>
      </c>
      <c r="V42" s="71">
        <f>K53</f>
        <v>0</v>
      </c>
      <c r="W42" s="71">
        <f>J53</f>
        <v>4</v>
      </c>
    </row>
    <row r="43" spans="1:24" x14ac:dyDescent="0.25">
      <c r="A43" s="105"/>
      <c r="B43" s="107"/>
      <c r="C43" s="108" t="s">
        <v>36</v>
      </c>
      <c r="D43" s="114"/>
      <c r="E43" s="37" t="s">
        <v>45</v>
      </c>
      <c r="F43" s="38" t="s">
        <v>45</v>
      </c>
      <c r="G43" s="37" t="s">
        <v>45</v>
      </c>
      <c r="H43" s="115" t="s">
        <v>45</v>
      </c>
      <c r="I43" s="116" t="s">
        <v>45</v>
      </c>
      <c r="J43" s="37" t="s">
        <v>45</v>
      </c>
      <c r="K43" s="38" t="s">
        <v>45</v>
      </c>
      <c r="L43" s="37" t="s">
        <v>45</v>
      </c>
      <c r="M43" s="38" t="s">
        <v>45</v>
      </c>
      <c r="N43" s="111" t="s">
        <v>36</v>
      </c>
      <c r="O43" s="108"/>
      <c r="P43" s="113"/>
      <c r="Q43" s="105"/>
      <c r="U43" s="22">
        <f>P55</f>
        <v>0</v>
      </c>
      <c r="V43" s="71">
        <f>K55</f>
        <v>0</v>
      </c>
      <c r="W43" s="71">
        <f>J55</f>
        <v>4</v>
      </c>
    </row>
    <row r="44" spans="1:24" x14ac:dyDescent="0.25">
      <c r="A44" s="104">
        <v>0</v>
      </c>
      <c r="B44" s="106" t="s">
        <v>46</v>
      </c>
      <c r="C44" s="108" t="s">
        <v>44</v>
      </c>
      <c r="D44" s="108"/>
      <c r="E44" s="35"/>
      <c r="F44" s="36"/>
      <c r="G44" s="35"/>
      <c r="H44" s="117"/>
      <c r="I44" s="118"/>
      <c r="J44" s="35"/>
      <c r="K44" s="36"/>
      <c r="L44" s="35"/>
      <c r="M44" s="36"/>
      <c r="N44" s="111" t="s">
        <v>44</v>
      </c>
      <c r="O44" s="108"/>
      <c r="P44" s="112" t="s">
        <v>46</v>
      </c>
      <c r="Q44" s="104">
        <v>0</v>
      </c>
      <c r="U44" s="22">
        <f>P57</f>
        <v>0</v>
      </c>
      <c r="V44" s="71">
        <f>K57</f>
        <v>0</v>
      </c>
      <c r="W44" s="71">
        <f>J57</f>
        <v>4</v>
      </c>
    </row>
    <row r="45" spans="1:24" x14ac:dyDescent="0.25">
      <c r="A45" s="105"/>
      <c r="B45" s="107"/>
      <c r="C45" s="108" t="s">
        <v>36</v>
      </c>
      <c r="D45" s="114"/>
      <c r="E45" s="39" t="s">
        <v>45</v>
      </c>
      <c r="F45" s="40" t="s">
        <v>45</v>
      </c>
      <c r="G45" s="39" t="s">
        <v>45</v>
      </c>
      <c r="H45" s="121" t="s">
        <v>45</v>
      </c>
      <c r="I45" s="122" t="s">
        <v>45</v>
      </c>
      <c r="J45" s="39" t="s">
        <v>45</v>
      </c>
      <c r="K45" s="40" t="s">
        <v>45</v>
      </c>
      <c r="L45" s="39" t="s">
        <v>45</v>
      </c>
      <c r="M45" s="40" t="s">
        <v>45</v>
      </c>
      <c r="N45" s="111" t="s">
        <v>36</v>
      </c>
      <c r="O45" s="108"/>
      <c r="P45" s="113"/>
      <c r="Q45" s="105"/>
    </row>
    <row r="46" spans="1:24" x14ac:dyDescent="0.25">
      <c r="A46" s="104">
        <v>0</v>
      </c>
      <c r="B46" s="106" t="s">
        <v>47</v>
      </c>
      <c r="C46" s="108" t="s">
        <v>44</v>
      </c>
      <c r="D46" s="108"/>
      <c r="E46" s="41"/>
      <c r="F46" s="42"/>
      <c r="G46" s="41"/>
      <c r="H46" s="109"/>
      <c r="I46" s="110"/>
      <c r="J46" s="41"/>
      <c r="K46" s="42"/>
      <c r="L46" s="41"/>
      <c r="M46" s="42"/>
      <c r="N46" s="111" t="s">
        <v>44</v>
      </c>
      <c r="O46" s="108"/>
      <c r="P46" s="112" t="s">
        <v>47</v>
      </c>
      <c r="Q46" s="104">
        <v>0</v>
      </c>
    </row>
    <row r="47" spans="1:24" ht="15.75" thickBot="1" x14ac:dyDescent="0.3">
      <c r="A47" s="105"/>
      <c r="B47" s="107"/>
      <c r="C47" s="108" t="s">
        <v>36</v>
      </c>
      <c r="D47" s="108"/>
      <c r="E47" s="43" t="s">
        <v>45</v>
      </c>
      <c r="F47" s="44" t="s">
        <v>45</v>
      </c>
      <c r="G47" s="43" t="s">
        <v>45</v>
      </c>
      <c r="H47" s="119" t="s">
        <v>45</v>
      </c>
      <c r="I47" s="120" t="s">
        <v>45</v>
      </c>
      <c r="J47" s="43" t="s">
        <v>45</v>
      </c>
      <c r="K47" s="44" t="s">
        <v>45</v>
      </c>
      <c r="L47" s="43" t="s">
        <v>45</v>
      </c>
      <c r="M47" s="44" t="s">
        <v>45</v>
      </c>
      <c r="N47" s="108" t="s">
        <v>36</v>
      </c>
      <c r="O47" s="108"/>
      <c r="P47" s="113"/>
      <c r="Q47" s="105"/>
    </row>
    <row r="48" spans="1:24" x14ac:dyDescent="0.25">
      <c r="A48" s="45"/>
      <c r="C48" s="46"/>
      <c r="D48" s="47">
        <v>0</v>
      </c>
      <c r="E48" s="48">
        <v>0</v>
      </c>
      <c r="F48" s="48">
        <v>0</v>
      </c>
      <c r="G48" s="48">
        <v>0</v>
      </c>
      <c r="H48" s="48">
        <v>0</v>
      </c>
      <c r="I48" s="49"/>
      <c r="J48" s="48">
        <v>0</v>
      </c>
      <c r="K48" s="48">
        <v>0</v>
      </c>
      <c r="L48" s="48">
        <v>0</v>
      </c>
      <c r="M48" s="48">
        <v>0</v>
      </c>
      <c r="N48" s="50">
        <v>0</v>
      </c>
      <c r="O48" s="51"/>
      <c r="Q48" s="45"/>
    </row>
    <row r="49" spans="1:17" x14ac:dyDescent="0.25">
      <c r="A49" s="149" t="s">
        <v>72</v>
      </c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9"/>
      <c r="O49" s="149"/>
      <c r="P49" s="149"/>
      <c r="Q49" s="149"/>
    </row>
    <row r="51" spans="1:17" ht="15.75" thickBot="1" x14ac:dyDescent="0.3">
      <c r="A51" s="180"/>
      <c r="B51" s="181"/>
      <c r="C51" s="181"/>
      <c r="D51" s="181"/>
      <c r="E51" s="181"/>
      <c r="F51" s="182"/>
      <c r="G51" s="23">
        <v>0</v>
      </c>
      <c r="H51" s="153" t="s">
        <v>27</v>
      </c>
      <c r="I51" s="153"/>
      <c r="J51" s="153"/>
      <c r="K51" s="23">
        <v>3</v>
      </c>
      <c r="L51" s="180"/>
      <c r="M51" s="181"/>
      <c r="N51" s="181"/>
      <c r="O51" s="181"/>
      <c r="P51" s="181"/>
      <c r="Q51" s="182"/>
    </row>
    <row r="52" spans="1:17" ht="15.75" thickBot="1" x14ac:dyDescent="0.3">
      <c r="A52" s="24" t="s">
        <v>30</v>
      </c>
      <c r="B52" s="25"/>
      <c r="C52" s="26" t="s">
        <v>32</v>
      </c>
      <c r="D52" s="26" t="s">
        <v>33</v>
      </c>
      <c r="E52" s="26" t="s">
        <v>34</v>
      </c>
      <c r="F52" s="26" t="s">
        <v>35</v>
      </c>
      <c r="G52" s="25" t="s">
        <v>36</v>
      </c>
      <c r="H52" s="27"/>
      <c r="I52" s="27"/>
      <c r="J52" s="27"/>
      <c r="K52" s="28"/>
      <c r="L52" s="26" t="s">
        <v>35</v>
      </c>
      <c r="M52" s="26" t="s">
        <v>34</v>
      </c>
      <c r="N52" s="26" t="s">
        <v>33</v>
      </c>
      <c r="O52" s="26" t="s">
        <v>32</v>
      </c>
      <c r="P52" s="28" t="s">
        <v>31</v>
      </c>
      <c r="Q52" s="29" t="s">
        <v>30</v>
      </c>
    </row>
    <row r="53" spans="1:17" ht="15" customHeight="1" x14ac:dyDescent="0.25">
      <c r="A53" s="148">
        <v>1</v>
      </c>
      <c r="B53" s="136"/>
      <c r="C53" s="54"/>
      <c r="D53" s="54"/>
      <c r="E53" s="54"/>
      <c r="F53" s="54"/>
      <c r="G53" s="55">
        <f>SUM(C53:F53)</f>
        <v>0</v>
      </c>
      <c r="H53" s="56">
        <f>SUM(C54:F54)</f>
        <v>4</v>
      </c>
      <c r="I53" s="57" t="s">
        <v>37</v>
      </c>
      <c r="J53" s="58">
        <f>SUM(L54:O54)</f>
        <v>4</v>
      </c>
      <c r="K53" s="55">
        <f>SUM(L53:O53)</f>
        <v>0</v>
      </c>
      <c r="L53" s="54"/>
      <c r="M53" s="54"/>
      <c r="N53" s="54"/>
      <c r="O53" s="54"/>
      <c r="P53" s="157"/>
      <c r="Q53" s="148">
        <v>2</v>
      </c>
    </row>
    <row r="54" spans="1:17" ht="15" customHeight="1" x14ac:dyDescent="0.25">
      <c r="A54" s="135"/>
      <c r="B54" s="137"/>
      <c r="C54" s="59">
        <f>IF(C53&lt;O53,0,IF(C53=O53,1,2))</f>
        <v>1</v>
      </c>
      <c r="D54" s="59">
        <f>IF(D53&lt;N53,0,IF(D53=N53,1,2))</f>
        <v>1</v>
      </c>
      <c r="E54" s="59">
        <f>IF(E53&lt;M53,0,IF(E53=M53,1,2))</f>
        <v>1</v>
      </c>
      <c r="F54" s="59">
        <f>IF(F53&lt;L53,0,IF(F53=L53,1,2))</f>
        <v>1</v>
      </c>
      <c r="G54" s="60"/>
      <c r="H54" s="61"/>
      <c r="I54" s="62"/>
      <c r="J54" s="63"/>
      <c r="K54" s="60"/>
      <c r="L54" s="59">
        <f>IF(L53&lt;F53,0,IF(L53=F53,1,2))</f>
        <v>1</v>
      </c>
      <c r="M54" s="59">
        <f>IF(M53&lt;E53,0,IF(M53=E53,1,2))</f>
        <v>1</v>
      </c>
      <c r="N54" s="59">
        <f>IF(N53&lt;D53,0,IF(N53=D53,1,2))</f>
        <v>1</v>
      </c>
      <c r="O54" s="59">
        <f>IF(O53&lt;C53,0,IF(O53=C53,1,2))</f>
        <v>1</v>
      </c>
      <c r="P54" s="158"/>
      <c r="Q54" s="135"/>
    </row>
    <row r="55" spans="1:17" ht="15" customHeight="1" x14ac:dyDescent="0.25">
      <c r="A55" s="134">
        <v>2</v>
      </c>
      <c r="B55" s="136"/>
      <c r="C55" s="64"/>
      <c r="D55" s="64"/>
      <c r="E55" s="64"/>
      <c r="F55" s="64"/>
      <c r="G55" s="65">
        <f t="shared" ref="G55" si="7">SUM(C55:F55)</f>
        <v>0</v>
      </c>
      <c r="H55" s="66">
        <f>SUM(C56:F56)</f>
        <v>4</v>
      </c>
      <c r="I55" s="67" t="s">
        <v>37</v>
      </c>
      <c r="J55" s="68">
        <f>SUM(L56:O56)</f>
        <v>4</v>
      </c>
      <c r="K55" s="65">
        <f t="shared" ref="K55" si="8">SUM(L55:O55)</f>
        <v>0</v>
      </c>
      <c r="L55" s="64"/>
      <c r="M55" s="64"/>
      <c r="N55" s="64"/>
      <c r="O55" s="64"/>
      <c r="P55" s="138"/>
      <c r="Q55" s="134">
        <v>4</v>
      </c>
    </row>
    <row r="56" spans="1:17" ht="15" customHeight="1" x14ac:dyDescent="0.25">
      <c r="A56" s="135"/>
      <c r="B56" s="137"/>
      <c r="C56" s="59">
        <f>IF(C55&lt;O55,0,IF(C55=O55,1,2))</f>
        <v>1</v>
      </c>
      <c r="D56" s="59">
        <f>IF(D55&lt;N55,0,IF(D55=N55,1,2))</f>
        <v>1</v>
      </c>
      <c r="E56" s="59">
        <f>IF(E55&lt;M55,0,IF(E55=M55,1,2))</f>
        <v>1</v>
      </c>
      <c r="F56" s="59">
        <f>IF(F55&lt;L55,0,IF(F55=L55,1,2))</f>
        <v>1</v>
      </c>
      <c r="G56" s="60"/>
      <c r="H56" s="61"/>
      <c r="I56" s="62"/>
      <c r="J56" s="63"/>
      <c r="K56" s="60"/>
      <c r="L56" s="59">
        <f>IF(L55&lt;F55,0,IF(L55=F55,1,2))</f>
        <v>1</v>
      </c>
      <c r="M56" s="59">
        <f>IF(M55&lt;E55,0,IF(M55=E55,1,2))</f>
        <v>1</v>
      </c>
      <c r="N56" s="59">
        <f>IF(N55&lt;D55,0,IF(N55=D55,1,2))</f>
        <v>1</v>
      </c>
      <c r="O56" s="59">
        <f>IF(O55&lt;C55,0,IF(O55=C55,1,2))</f>
        <v>1</v>
      </c>
      <c r="P56" s="139"/>
      <c r="Q56" s="135"/>
    </row>
    <row r="57" spans="1:17" ht="15" customHeight="1" x14ac:dyDescent="0.25">
      <c r="A57" s="134">
        <v>3</v>
      </c>
      <c r="B57" s="136"/>
      <c r="C57" s="64"/>
      <c r="D57" s="64"/>
      <c r="E57" s="64"/>
      <c r="F57" s="64"/>
      <c r="G57" s="65">
        <f t="shared" ref="G57" si="9">SUM(C57:F57)</f>
        <v>0</v>
      </c>
      <c r="H57" s="66">
        <f>SUM(C58:F58)</f>
        <v>4</v>
      </c>
      <c r="I57" s="67" t="s">
        <v>37</v>
      </c>
      <c r="J57" s="68">
        <f>SUM(L58:O58)</f>
        <v>4</v>
      </c>
      <c r="K57" s="65">
        <f t="shared" ref="K57" si="10">SUM(L57:O57)</f>
        <v>0</v>
      </c>
      <c r="L57" s="64"/>
      <c r="M57" s="64"/>
      <c r="N57" s="64"/>
      <c r="O57" s="64"/>
      <c r="P57" s="138"/>
      <c r="Q57" s="134">
        <v>6</v>
      </c>
    </row>
    <row r="58" spans="1:17" ht="15" customHeight="1" x14ac:dyDescent="0.25">
      <c r="A58" s="135"/>
      <c r="B58" s="137"/>
      <c r="C58" s="59">
        <f>IF(C57&lt;O57,0,IF(C57=O57,1,2))</f>
        <v>1</v>
      </c>
      <c r="D58" s="59">
        <f>IF(D57&lt;N57,0,IF(D57=N57,1,2))</f>
        <v>1</v>
      </c>
      <c r="E58" s="59">
        <f>IF(E57&lt;M57,0,IF(E57=M57,1,2))</f>
        <v>1</v>
      </c>
      <c r="F58" s="59">
        <f>IF(F57&lt;L57,0,IF(F57=L57,1,2))</f>
        <v>1</v>
      </c>
      <c r="G58" s="60"/>
      <c r="H58" s="61"/>
      <c r="I58" s="62"/>
      <c r="J58" s="63"/>
      <c r="K58" s="60"/>
      <c r="L58" s="59">
        <f>IF(L57&lt;F57,0,IF(L57=F57,1,2))</f>
        <v>1</v>
      </c>
      <c r="M58" s="59">
        <f>IF(M57&lt;E57,0,IF(M57=E57,1,2))</f>
        <v>1</v>
      </c>
      <c r="N58" s="59">
        <f>IF(N57&lt;D57,0,IF(N57=D57,1,2))</f>
        <v>1</v>
      </c>
      <c r="O58" s="59">
        <f>IF(O57&lt;C57,0,IF(O57=C57,1,2))</f>
        <v>1</v>
      </c>
      <c r="P58" s="139"/>
      <c r="Q58" s="135"/>
    </row>
    <row r="59" spans="1:17" x14ac:dyDescent="0.25">
      <c r="A59" s="30"/>
      <c r="B59" s="172" t="str">
        <f>IF(H59=J59,"Stechen","Kein Stechen erforderlich")</f>
        <v>Stechen</v>
      </c>
      <c r="C59" s="173"/>
      <c r="D59" s="174"/>
      <c r="E59" s="175" t="s">
        <v>10</v>
      </c>
      <c r="F59" s="176"/>
      <c r="G59" s="69">
        <f>G57+G55+G53</f>
        <v>0</v>
      </c>
      <c r="H59" s="31">
        <f>H57+H55+H53</f>
        <v>12</v>
      </c>
      <c r="I59" s="32" t="s">
        <v>37</v>
      </c>
      <c r="J59" s="70">
        <f>J57+J55+J53</f>
        <v>12</v>
      </c>
      <c r="K59" s="69">
        <f>K57+K55+K53</f>
        <v>0</v>
      </c>
      <c r="L59" s="175" t="s">
        <v>10</v>
      </c>
      <c r="M59" s="176"/>
      <c r="N59" s="177" t="str">
        <f>IF(H59=J59,"Stechen","Kein Stechen erforderlich")</f>
        <v>Stechen</v>
      </c>
      <c r="O59" s="178"/>
      <c r="P59" s="179"/>
      <c r="Q59" s="30"/>
    </row>
    <row r="60" spans="1:17" ht="15.75" thickBot="1" x14ac:dyDescent="0.3">
      <c r="A60" s="108"/>
      <c r="B60" s="108"/>
      <c r="C60" s="108"/>
      <c r="D60" s="108"/>
      <c r="E60" s="108"/>
      <c r="F60" s="108"/>
      <c r="G60" s="108"/>
      <c r="H60" s="108"/>
      <c r="I60" s="108"/>
      <c r="J60" s="108"/>
      <c r="K60" s="108"/>
      <c r="L60" s="108"/>
      <c r="M60" s="108"/>
      <c r="N60" s="108"/>
      <c r="O60" s="108"/>
      <c r="P60" s="108"/>
      <c r="Q60" s="108"/>
    </row>
    <row r="61" spans="1:17" ht="15.75" thickBot="1" x14ac:dyDescent="0.3">
      <c r="B61" s="128"/>
      <c r="C61" s="129"/>
      <c r="D61" s="129"/>
      <c r="E61" s="130" t="s">
        <v>38</v>
      </c>
      <c r="F61" s="131"/>
      <c r="G61" s="130" t="s">
        <v>39</v>
      </c>
      <c r="H61" s="132"/>
      <c r="I61" s="131"/>
      <c r="J61" s="130" t="s">
        <v>40</v>
      </c>
      <c r="K61" s="131"/>
      <c r="L61" s="130" t="s">
        <v>41</v>
      </c>
      <c r="M61" s="131"/>
      <c r="N61" s="129" t="s">
        <v>45</v>
      </c>
      <c r="O61" s="129"/>
      <c r="P61" s="133"/>
    </row>
    <row r="62" spans="1:17" x14ac:dyDescent="0.25">
      <c r="A62" s="123" t="s">
        <v>36</v>
      </c>
      <c r="B62" s="123"/>
      <c r="C62" s="124" t="s">
        <v>42</v>
      </c>
      <c r="D62" s="124"/>
      <c r="E62" s="33">
        <v>1</v>
      </c>
      <c r="F62" s="34">
        <v>2</v>
      </c>
      <c r="G62" s="33">
        <v>3</v>
      </c>
      <c r="H62" s="125">
        <v>4</v>
      </c>
      <c r="I62" s="126"/>
      <c r="J62" s="33">
        <v>5</v>
      </c>
      <c r="K62" s="34">
        <v>6</v>
      </c>
      <c r="L62" s="33">
        <v>7</v>
      </c>
      <c r="M62" s="34">
        <v>8</v>
      </c>
      <c r="N62" s="124" t="s">
        <v>42</v>
      </c>
      <c r="O62" s="124"/>
      <c r="P62" s="127" t="s">
        <v>36</v>
      </c>
      <c r="Q62" s="127"/>
    </row>
    <row r="63" spans="1:17" x14ac:dyDescent="0.25">
      <c r="A63" s="104">
        <v>0</v>
      </c>
      <c r="B63" s="106" t="s">
        <v>43</v>
      </c>
      <c r="C63" s="108" t="s">
        <v>44</v>
      </c>
      <c r="D63" s="108"/>
      <c r="E63" s="52"/>
      <c r="F63" s="53"/>
      <c r="G63" s="52"/>
      <c r="H63" s="170"/>
      <c r="I63" s="171"/>
      <c r="J63" s="52"/>
      <c r="K63" s="53"/>
      <c r="L63" s="52"/>
      <c r="M63" s="53"/>
      <c r="N63" s="111" t="s">
        <v>44</v>
      </c>
      <c r="O63" s="108"/>
      <c r="P63" s="112" t="s">
        <v>43</v>
      </c>
      <c r="Q63" s="104">
        <v>0</v>
      </c>
    </row>
    <row r="64" spans="1:17" x14ac:dyDescent="0.25">
      <c r="A64" s="105"/>
      <c r="B64" s="107"/>
      <c r="C64" s="108" t="s">
        <v>36</v>
      </c>
      <c r="D64" s="114"/>
      <c r="E64" s="37" t="s">
        <v>45</v>
      </c>
      <c r="F64" s="38" t="s">
        <v>45</v>
      </c>
      <c r="G64" s="37" t="s">
        <v>45</v>
      </c>
      <c r="H64" s="115" t="s">
        <v>45</v>
      </c>
      <c r="I64" s="116" t="s">
        <v>45</v>
      </c>
      <c r="J64" s="37" t="s">
        <v>45</v>
      </c>
      <c r="K64" s="38" t="s">
        <v>45</v>
      </c>
      <c r="L64" s="37" t="s">
        <v>45</v>
      </c>
      <c r="M64" s="38" t="s">
        <v>45</v>
      </c>
      <c r="N64" s="111" t="s">
        <v>36</v>
      </c>
      <c r="O64" s="108"/>
      <c r="P64" s="113"/>
      <c r="Q64" s="105"/>
    </row>
    <row r="65" spans="1:17" x14ac:dyDescent="0.25">
      <c r="A65" s="104">
        <v>0</v>
      </c>
      <c r="B65" s="106" t="s">
        <v>46</v>
      </c>
      <c r="C65" s="108" t="s">
        <v>44</v>
      </c>
      <c r="D65" s="108"/>
      <c r="E65" s="35"/>
      <c r="F65" s="36"/>
      <c r="G65" s="35"/>
      <c r="H65" s="117"/>
      <c r="I65" s="118"/>
      <c r="J65" s="35"/>
      <c r="K65" s="36"/>
      <c r="L65" s="35"/>
      <c r="M65" s="36"/>
      <c r="N65" s="111" t="s">
        <v>44</v>
      </c>
      <c r="O65" s="108"/>
      <c r="P65" s="112" t="s">
        <v>46</v>
      </c>
      <c r="Q65" s="104">
        <v>0</v>
      </c>
    </row>
    <row r="66" spans="1:17" x14ac:dyDescent="0.25">
      <c r="A66" s="105"/>
      <c r="B66" s="107"/>
      <c r="C66" s="108" t="s">
        <v>36</v>
      </c>
      <c r="D66" s="114"/>
      <c r="E66" s="39" t="s">
        <v>45</v>
      </c>
      <c r="F66" s="40" t="s">
        <v>45</v>
      </c>
      <c r="G66" s="39" t="s">
        <v>45</v>
      </c>
      <c r="H66" s="121" t="s">
        <v>45</v>
      </c>
      <c r="I66" s="122" t="s">
        <v>45</v>
      </c>
      <c r="J66" s="39" t="s">
        <v>45</v>
      </c>
      <c r="K66" s="40" t="s">
        <v>45</v>
      </c>
      <c r="L66" s="39" t="s">
        <v>45</v>
      </c>
      <c r="M66" s="40" t="s">
        <v>45</v>
      </c>
      <c r="N66" s="111" t="s">
        <v>36</v>
      </c>
      <c r="O66" s="108"/>
      <c r="P66" s="113"/>
      <c r="Q66" s="105"/>
    </row>
    <row r="67" spans="1:17" x14ac:dyDescent="0.25">
      <c r="A67" s="104">
        <v>0</v>
      </c>
      <c r="B67" s="106" t="s">
        <v>47</v>
      </c>
      <c r="C67" s="108" t="s">
        <v>44</v>
      </c>
      <c r="D67" s="108"/>
      <c r="E67" s="41"/>
      <c r="F67" s="42"/>
      <c r="G67" s="41"/>
      <c r="H67" s="109"/>
      <c r="I67" s="110"/>
      <c r="J67" s="41"/>
      <c r="K67" s="42"/>
      <c r="L67" s="41"/>
      <c r="M67" s="42"/>
      <c r="N67" s="111" t="s">
        <v>44</v>
      </c>
      <c r="O67" s="108"/>
      <c r="P67" s="112" t="s">
        <v>47</v>
      </c>
      <c r="Q67" s="104">
        <v>0</v>
      </c>
    </row>
    <row r="68" spans="1:17" ht="15.75" thickBot="1" x14ac:dyDescent="0.3">
      <c r="A68" s="105"/>
      <c r="B68" s="107"/>
      <c r="C68" s="108" t="s">
        <v>36</v>
      </c>
      <c r="D68" s="108"/>
      <c r="E68" s="43" t="s">
        <v>45</v>
      </c>
      <c r="F68" s="44" t="s">
        <v>45</v>
      </c>
      <c r="G68" s="43" t="s">
        <v>45</v>
      </c>
      <c r="H68" s="119" t="s">
        <v>45</v>
      </c>
      <c r="I68" s="120" t="s">
        <v>45</v>
      </c>
      <c r="J68" s="43" t="s">
        <v>45</v>
      </c>
      <c r="K68" s="44" t="s">
        <v>45</v>
      </c>
      <c r="L68" s="43" t="s">
        <v>45</v>
      </c>
      <c r="M68" s="44" t="s">
        <v>45</v>
      </c>
      <c r="N68" s="108" t="s">
        <v>36</v>
      </c>
      <c r="O68" s="108"/>
      <c r="P68" s="113"/>
      <c r="Q68" s="105"/>
    </row>
    <row r="69" spans="1:17" x14ac:dyDescent="0.25">
      <c r="A69" s="45"/>
      <c r="C69" s="46"/>
      <c r="D69" s="47">
        <v>0</v>
      </c>
      <c r="E69" s="48">
        <v>0</v>
      </c>
      <c r="F69" s="48">
        <v>0</v>
      </c>
      <c r="G69" s="48">
        <v>0</v>
      </c>
      <c r="H69" s="48">
        <v>0</v>
      </c>
      <c r="I69" s="49"/>
      <c r="J69" s="48">
        <v>0</v>
      </c>
      <c r="K69" s="48">
        <v>0</v>
      </c>
      <c r="L69" s="48">
        <v>0</v>
      </c>
      <c r="M69" s="48">
        <v>0</v>
      </c>
      <c r="N69" s="50">
        <v>0</v>
      </c>
      <c r="O69" s="51"/>
      <c r="Q69" s="45"/>
    </row>
  </sheetData>
  <mergeCells count="191">
    <mergeCell ref="Q67:Q68"/>
    <mergeCell ref="C68:D68"/>
    <mergeCell ref="H68:I68"/>
    <mergeCell ref="N68:O68"/>
    <mergeCell ref="Q65:Q66"/>
    <mergeCell ref="C66:D66"/>
    <mergeCell ref="H66:I66"/>
    <mergeCell ref="N66:O66"/>
    <mergeCell ref="A67:A68"/>
    <mergeCell ref="B67:B68"/>
    <mergeCell ref="C67:D67"/>
    <mergeCell ref="H67:I67"/>
    <mergeCell ref="N67:O67"/>
    <mergeCell ref="P67:P68"/>
    <mergeCell ref="Q63:Q64"/>
    <mergeCell ref="C64:D64"/>
    <mergeCell ref="H64:I64"/>
    <mergeCell ref="N64:O64"/>
    <mergeCell ref="A65:A66"/>
    <mergeCell ref="B65:B66"/>
    <mergeCell ref="C65:D65"/>
    <mergeCell ref="H65:I65"/>
    <mergeCell ref="N65:O65"/>
    <mergeCell ref="P65:P66"/>
    <mergeCell ref="A63:A64"/>
    <mergeCell ref="B63:B64"/>
    <mergeCell ref="C63:D63"/>
    <mergeCell ref="H63:I63"/>
    <mergeCell ref="N63:O63"/>
    <mergeCell ref="P63:P64"/>
    <mergeCell ref="N61:P61"/>
    <mergeCell ref="A62:B62"/>
    <mergeCell ref="C62:D62"/>
    <mergeCell ref="H62:I62"/>
    <mergeCell ref="N62:O62"/>
    <mergeCell ref="P62:Q62"/>
    <mergeCell ref="B59:D59"/>
    <mergeCell ref="E59:F59"/>
    <mergeCell ref="L59:M59"/>
    <mergeCell ref="N59:P59"/>
    <mergeCell ref="A60:Q60"/>
    <mergeCell ref="B61:D61"/>
    <mergeCell ref="E61:F61"/>
    <mergeCell ref="G61:I61"/>
    <mergeCell ref="J61:K61"/>
    <mergeCell ref="L61:M61"/>
    <mergeCell ref="A55:A56"/>
    <mergeCell ref="B55:B56"/>
    <mergeCell ref="P55:P56"/>
    <mergeCell ref="Q55:Q56"/>
    <mergeCell ref="A57:A58"/>
    <mergeCell ref="B57:B58"/>
    <mergeCell ref="P57:P58"/>
    <mergeCell ref="Q57:Q58"/>
    <mergeCell ref="A51:F51"/>
    <mergeCell ref="H51:J51"/>
    <mergeCell ref="L51:Q51"/>
    <mergeCell ref="A53:A54"/>
    <mergeCell ref="B53:B54"/>
    <mergeCell ref="P53:P54"/>
    <mergeCell ref="Q53:Q54"/>
    <mergeCell ref="A49:Q49"/>
    <mergeCell ref="P44:P45"/>
    <mergeCell ref="Q44:Q45"/>
    <mergeCell ref="C45:D45"/>
    <mergeCell ref="H45:I45"/>
    <mergeCell ref="N45:O45"/>
    <mergeCell ref="A46:A47"/>
    <mergeCell ref="B46:B47"/>
    <mergeCell ref="C46:D46"/>
    <mergeCell ref="H46:I46"/>
    <mergeCell ref="N46:O46"/>
    <mergeCell ref="A44:A45"/>
    <mergeCell ref="B44:B45"/>
    <mergeCell ref="C44:D44"/>
    <mergeCell ref="H44:I44"/>
    <mergeCell ref="N44:O44"/>
    <mergeCell ref="P46:P47"/>
    <mergeCell ref="Q46:Q47"/>
    <mergeCell ref="C47:D47"/>
    <mergeCell ref="H47:I47"/>
    <mergeCell ref="N47:O47"/>
    <mergeCell ref="A41:B41"/>
    <mergeCell ref="C41:D41"/>
    <mergeCell ref="H41:I41"/>
    <mergeCell ref="N41:O41"/>
    <mergeCell ref="P41:Q41"/>
    <mergeCell ref="A42:A43"/>
    <mergeCell ref="B42:B43"/>
    <mergeCell ref="C42:D42"/>
    <mergeCell ref="H42:I42"/>
    <mergeCell ref="N42:O42"/>
    <mergeCell ref="P42:P43"/>
    <mergeCell ref="Q42:Q43"/>
    <mergeCell ref="C43:D43"/>
    <mergeCell ref="H43:I43"/>
    <mergeCell ref="N43:O43"/>
    <mergeCell ref="A39:Q39"/>
    <mergeCell ref="B40:D40"/>
    <mergeCell ref="E40:F40"/>
    <mergeCell ref="G40:I40"/>
    <mergeCell ref="J40:K40"/>
    <mergeCell ref="L40:M40"/>
    <mergeCell ref="N40:P40"/>
    <mergeCell ref="A36:A37"/>
    <mergeCell ref="B36:B37"/>
    <mergeCell ref="P36:P37"/>
    <mergeCell ref="Q36:Q37"/>
    <mergeCell ref="B38:D38"/>
    <mergeCell ref="E38:F38"/>
    <mergeCell ref="L38:M38"/>
    <mergeCell ref="N38:P38"/>
    <mergeCell ref="Q32:Q33"/>
    <mergeCell ref="A34:A35"/>
    <mergeCell ref="B34:B35"/>
    <mergeCell ref="P34:P35"/>
    <mergeCell ref="Q34:Q35"/>
    <mergeCell ref="Q25:Q26"/>
    <mergeCell ref="C26:D26"/>
    <mergeCell ref="H26:I26"/>
    <mergeCell ref="N26:O26"/>
    <mergeCell ref="A28:Q28"/>
    <mergeCell ref="A30:F30"/>
    <mergeCell ref="H30:J30"/>
    <mergeCell ref="L30:Q30"/>
    <mergeCell ref="A25:A26"/>
    <mergeCell ref="B25:B26"/>
    <mergeCell ref="C25:D25"/>
    <mergeCell ref="H25:I25"/>
    <mergeCell ref="N25:O25"/>
    <mergeCell ref="P25:P26"/>
    <mergeCell ref="A32:A33"/>
    <mergeCell ref="B32:B33"/>
    <mergeCell ref="P32:P33"/>
    <mergeCell ref="Q21:Q22"/>
    <mergeCell ref="C22:D22"/>
    <mergeCell ref="H22:I22"/>
    <mergeCell ref="N22:O22"/>
    <mergeCell ref="A23:A24"/>
    <mergeCell ref="B23:B24"/>
    <mergeCell ref="C23:D23"/>
    <mergeCell ref="H23:I23"/>
    <mergeCell ref="N23:O23"/>
    <mergeCell ref="P23:P24"/>
    <mergeCell ref="A21:A22"/>
    <mergeCell ref="B21:B22"/>
    <mergeCell ref="C21:D21"/>
    <mergeCell ref="H21:I21"/>
    <mergeCell ref="N21:O21"/>
    <mergeCell ref="P21:P22"/>
    <mergeCell ref="Q23:Q24"/>
    <mergeCell ref="C24:D24"/>
    <mergeCell ref="H24:I24"/>
    <mergeCell ref="N24:O24"/>
    <mergeCell ref="N19:P19"/>
    <mergeCell ref="A20:B20"/>
    <mergeCell ref="C20:D20"/>
    <mergeCell ref="H20:I20"/>
    <mergeCell ref="N20:O20"/>
    <mergeCell ref="P20:Q20"/>
    <mergeCell ref="B17:D17"/>
    <mergeCell ref="E17:F17"/>
    <mergeCell ref="L17:M17"/>
    <mergeCell ref="N17:P17"/>
    <mergeCell ref="A18:Q18"/>
    <mergeCell ref="B19:D19"/>
    <mergeCell ref="E19:F19"/>
    <mergeCell ref="G19:I19"/>
    <mergeCell ref="J19:K19"/>
    <mergeCell ref="L19:M19"/>
    <mergeCell ref="A15:A16"/>
    <mergeCell ref="B15:B16"/>
    <mergeCell ref="P15:P16"/>
    <mergeCell ref="Q15:Q16"/>
    <mergeCell ref="A9:F9"/>
    <mergeCell ref="H9:J9"/>
    <mergeCell ref="L9:Q9"/>
    <mergeCell ref="A11:A12"/>
    <mergeCell ref="B11:B12"/>
    <mergeCell ref="P11:P12"/>
    <mergeCell ref="Q11:Q12"/>
    <mergeCell ref="A1:M1"/>
    <mergeCell ref="N1:Q1"/>
    <mergeCell ref="C3:O3"/>
    <mergeCell ref="C4:O4"/>
    <mergeCell ref="C5:O5"/>
    <mergeCell ref="A7:Q7"/>
    <mergeCell ref="A13:A14"/>
    <mergeCell ref="B13:B14"/>
    <mergeCell ref="P13:P14"/>
    <mergeCell ref="Q13:Q14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10</vt:i4>
      </vt:variant>
    </vt:vector>
  </HeadingPairs>
  <TitlesOfParts>
    <vt:vector size="10" baseType="lpstr">
      <vt:lpstr>Finalergebnis</vt:lpstr>
      <vt:lpstr>Finale</vt:lpstr>
      <vt:lpstr>Halbfinale</vt:lpstr>
      <vt:lpstr>Landesliga 2022_23 Stand</vt:lpstr>
      <vt:lpstr>Landesliga 2022_23 Schnittliste</vt:lpstr>
      <vt:lpstr>Runde 1</vt:lpstr>
      <vt:lpstr>Runde 2</vt:lpstr>
      <vt:lpstr>Runde 3</vt:lpstr>
      <vt:lpstr>Runde 4</vt:lpstr>
      <vt:lpstr>Runde 5</vt:lpstr>
    </vt:vector>
  </TitlesOfParts>
  <Company>HP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2021-10-22T13:03:30Z</dcterms:created>
  <dcterms:modified xsi:type="dcterms:W3CDTF">2023-01-07T12:26:44Z</dcterms:modified>
</cp:coreProperties>
</file>