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ol\Documents\LSB\Liga\"/>
    </mc:Choice>
  </mc:AlternateContent>
  <xr:revisionPtr revIDLastSave="0" documentId="13_ncr:1_{14A3B672-C04E-4ED3-8AB3-8748632359E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inalergebnis" sheetId="13" r:id="rId1"/>
    <sheet name="Finale" sheetId="11" r:id="rId2"/>
    <sheet name="Halbfinale" sheetId="9" r:id="rId3"/>
    <sheet name="Landesliga 2022_23 Stand" sheetId="2" r:id="rId4"/>
    <sheet name="Landesliga 2022_23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</sheets>
  <calcPr calcId="191029"/>
</workbook>
</file>

<file path=xl/calcChain.xml><?xml version="1.0" encoding="utf-8"?>
<calcChain xmlns="http://schemas.openxmlformats.org/spreadsheetml/2006/main"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G57" i="6"/>
  <c r="V40" i="6" s="1"/>
  <c r="O56" i="6"/>
  <c r="N56" i="6"/>
  <c r="M56" i="6"/>
  <c r="L56" i="6"/>
  <c r="F56" i="6"/>
  <c r="E56" i="6"/>
  <c r="D56" i="6"/>
  <c r="C56" i="6"/>
  <c r="K55" i="6"/>
  <c r="V43" i="6" s="1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U43" i="6"/>
  <c r="U42" i="6"/>
  <c r="X41" i="6"/>
  <c r="U41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O12" i="5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C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U36" i="4"/>
  <c r="K36" i="4"/>
  <c r="V36" i="4" s="1"/>
  <c r="G36" i="4"/>
  <c r="V32" i="4" s="1"/>
  <c r="U35" i="4"/>
  <c r="O35" i="4"/>
  <c r="N35" i="4"/>
  <c r="M35" i="4"/>
  <c r="L35" i="4"/>
  <c r="F35" i="4"/>
  <c r="E35" i="4"/>
  <c r="D35" i="4"/>
  <c r="C35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V34" i="4" s="1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F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C12" i="3"/>
  <c r="K59" i="6" l="1"/>
  <c r="V41" i="6" s="1"/>
  <c r="J11" i="4"/>
  <c r="J13" i="4"/>
  <c r="E23" i="1"/>
  <c r="N9" i="2"/>
  <c r="C28" i="1"/>
  <c r="C23" i="1"/>
  <c r="J13" i="6"/>
  <c r="W28" i="6" s="1"/>
  <c r="B28" i="1"/>
  <c r="G28" i="1" s="1"/>
  <c r="B23" i="1"/>
  <c r="D12" i="1"/>
  <c r="F28" i="1"/>
  <c r="F23" i="1"/>
  <c r="O9" i="2"/>
  <c r="P9" i="2"/>
  <c r="Q9" i="2"/>
  <c r="H28" i="1"/>
  <c r="H34" i="4"/>
  <c r="W31" i="4" s="1"/>
  <c r="D21" i="1"/>
  <c r="D19" i="1"/>
  <c r="D13" i="1"/>
  <c r="D14" i="1"/>
  <c r="D23" i="1"/>
  <c r="K9" i="2"/>
  <c r="H9" i="2"/>
  <c r="E9" i="2"/>
  <c r="E6" i="2"/>
  <c r="J15" i="3"/>
  <c r="H15" i="3"/>
  <c r="W24" i="3" s="1"/>
  <c r="J13" i="3"/>
  <c r="W28" i="3" s="1"/>
  <c r="H11" i="3"/>
  <c r="W22" i="3" s="1"/>
  <c r="E8" i="2"/>
  <c r="B9" i="1"/>
  <c r="H53" i="7"/>
  <c r="W38" i="7" s="1"/>
  <c r="H36" i="4"/>
  <c r="W32" i="4" s="1"/>
  <c r="J32" i="4"/>
  <c r="W34" i="4" s="1"/>
  <c r="B6" i="1"/>
  <c r="H36" i="3"/>
  <c r="W32" i="3" s="1"/>
  <c r="H34" i="3"/>
  <c r="W31" i="3" s="1"/>
  <c r="B8" i="1"/>
  <c r="B25" i="1"/>
  <c r="B27" i="1"/>
  <c r="H13" i="3"/>
  <c r="W23" i="3" s="1"/>
  <c r="B29" i="1"/>
  <c r="G17" i="3"/>
  <c r="V21" i="3" s="1"/>
  <c r="B5" i="1" s="1"/>
  <c r="J57" i="7"/>
  <c r="W44" i="7" s="1"/>
  <c r="G59" i="7"/>
  <c r="V37" i="7" s="1"/>
  <c r="F31" i="1" s="1"/>
  <c r="F33" i="1"/>
  <c r="G38" i="7"/>
  <c r="V29" i="7" s="1"/>
  <c r="J34" i="7"/>
  <c r="W35" i="7" s="1"/>
  <c r="V30" i="7"/>
  <c r="H15" i="7"/>
  <c r="W24" i="7" s="1"/>
  <c r="F19" i="1"/>
  <c r="F6" i="1"/>
  <c r="F17" i="1"/>
  <c r="F42" i="1"/>
  <c r="F30" i="1"/>
  <c r="F16" i="1"/>
  <c r="Q11" i="2"/>
  <c r="F41" i="1"/>
  <c r="F26" i="1"/>
  <c r="F15" i="1"/>
  <c r="F14" i="1"/>
  <c r="F27" i="1"/>
  <c r="Q7" i="2"/>
  <c r="F38" i="1"/>
  <c r="F29" i="1"/>
  <c r="F13" i="1"/>
  <c r="F40" i="1"/>
  <c r="F25" i="1"/>
  <c r="F12" i="1"/>
  <c r="F39" i="1"/>
  <c r="F11" i="1"/>
  <c r="Q8" i="2"/>
  <c r="F36" i="1"/>
  <c r="F21" i="1"/>
  <c r="F10" i="1"/>
  <c r="F35" i="1"/>
  <c r="F18" i="1"/>
  <c r="F7" i="1"/>
  <c r="F32" i="1"/>
  <c r="F22" i="1"/>
  <c r="F9" i="1"/>
  <c r="Q10" i="2"/>
  <c r="F34" i="1"/>
  <c r="F20" i="1"/>
  <c r="F8" i="1"/>
  <c r="H57" i="6"/>
  <c r="W40" i="6" s="1"/>
  <c r="G59" i="6"/>
  <c r="V37" i="6" s="1"/>
  <c r="H15" i="6"/>
  <c r="W24" i="6" s="1"/>
  <c r="J15" i="6"/>
  <c r="H13" i="6"/>
  <c r="W23" i="6" s="1"/>
  <c r="E29" i="1"/>
  <c r="E13" i="1"/>
  <c r="N11" i="2"/>
  <c r="E42" i="1"/>
  <c r="E36" i="1"/>
  <c r="E30" i="1"/>
  <c r="E21" i="1"/>
  <c r="E10" i="1"/>
  <c r="N10" i="2"/>
  <c r="E25" i="1"/>
  <c r="E41" i="1"/>
  <c r="E35" i="1"/>
  <c r="E9" i="1"/>
  <c r="E22" i="1"/>
  <c r="E14" i="1"/>
  <c r="K59" i="4"/>
  <c r="V41" i="4" s="1"/>
  <c r="D17" i="1" s="1"/>
  <c r="H55" i="4"/>
  <c r="W39" i="4" s="1"/>
  <c r="G38" i="4"/>
  <c r="V29" i="4" s="1"/>
  <c r="D5" i="1" s="1"/>
  <c r="H13" i="4"/>
  <c r="W23" i="4" s="1"/>
  <c r="H15" i="4"/>
  <c r="W24" i="4" s="1"/>
  <c r="W28" i="4"/>
  <c r="H11" i="4"/>
  <c r="W22" i="4" s="1"/>
  <c r="C8" i="2"/>
  <c r="E11" i="2"/>
  <c r="B32" i="1"/>
  <c r="B34" i="1"/>
  <c r="B33" i="1"/>
  <c r="D40" i="1"/>
  <c r="D30" i="1"/>
  <c r="D22" i="1"/>
  <c r="D39" i="1"/>
  <c r="D10" i="1"/>
  <c r="K7" i="2"/>
  <c r="D38" i="1"/>
  <c r="D35" i="1"/>
  <c r="D29" i="1"/>
  <c r="D7" i="1"/>
  <c r="K11" i="2"/>
  <c r="D36" i="1"/>
  <c r="D6" i="1"/>
  <c r="K8" i="2"/>
  <c r="D42" i="1"/>
  <c r="D32" i="1"/>
  <c r="D25" i="1"/>
  <c r="D16" i="1"/>
  <c r="D9" i="1"/>
  <c r="K10" i="2"/>
  <c r="D41" i="1"/>
  <c r="D34" i="1"/>
  <c r="K59" i="3"/>
  <c r="V41" i="3" s="1"/>
  <c r="G59" i="5"/>
  <c r="V37" i="5" s="1"/>
  <c r="C11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C8" i="1"/>
  <c r="H7" i="2"/>
  <c r="H6" i="2"/>
  <c r="H8" i="2"/>
  <c r="C41" i="1"/>
  <c r="C40" i="1"/>
  <c r="C35" i="1"/>
  <c r="C33" i="1"/>
  <c r="C26" i="1"/>
  <c r="C25" i="1"/>
  <c r="C18" i="1"/>
  <c r="C19" i="1"/>
  <c r="C15" i="1"/>
  <c r="C12" i="1"/>
  <c r="C7" i="1"/>
  <c r="F6" i="2"/>
  <c r="C6" i="1"/>
  <c r="H10" i="2"/>
  <c r="C39" i="1"/>
  <c r="C32" i="1"/>
  <c r="C27" i="1"/>
  <c r="C22" i="1"/>
  <c r="C14" i="1"/>
  <c r="C9" i="1"/>
  <c r="H11" i="2"/>
  <c r="C42" i="1"/>
  <c r="C38" i="1"/>
  <c r="C36" i="1"/>
  <c r="C34" i="1"/>
  <c r="C30" i="1"/>
  <c r="C29" i="1"/>
  <c r="C21" i="1"/>
  <c r="C20" i="1"/>
  <c r="C16" i="1"/>
  <c r="C13" i="1"/>
  <c r="C10" i="1"/>
  <c r="B39" i="1"/>
  <c r="B7" i="1"/>
  <c r="B10" i="1"/>
  <c r="E7" i="2"/>
  <c r="B18" i="1"/>
  <c r="B20" i="1"/>
  <c r="B14" i="1"/>
  <c r="B35" i="1"/>
  <c r="B22" i="1"/>
  <c r="B19" i="1"/>
  <c r="B42" i="1"/>
  <c r="B30" i="1"/>
  <c r="B16" i="1"/>
  <c r="B41" i="1"/>
  <c r="B26" i="1"/>
  <c r="B15" i="1"/>
  <c r="B38" i="1"/>
  <c r="B13" i="1"/>
  <c r="E10" i="2"/>
  <c r="B40" i="1"/>
  <c r="B12" i="1"/>
  <c r="B36" i="1"/>
  <c r="B21" i="1"/>
  <c r="J55" i="7"/>
  <c r="W43" i="7" s="1"/>
  <c r="K59" i="7"/>
  <c r="V41" i="7" s="1"/>
  <c r="F5" i="1" s="1"/>
  <c r="H57" i="7"/>
  <c r="H55" i="7"/>
  <c r="W39" i="7" s="1"/>
  <c r="J53" i="7"/>
  <c r="W42" i="7" s="1"/>
  <c r="H34" i="7"/>
  <c r="W31" i="7" s="1"/>
  <c r="K38" i="7"/>
  <c r="V33" i="7" s="1"/>
  <c r="O7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6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E24" i="1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E5" i="1" s="1"/>
  <c r="H57" i="4"/>
  <c r="W40" i="4" s="1"/>
  <c r="J55" i="4"/>
  <c r="W43" i="4" s="1"/>
  <c r="H53" i="4"/>
  <c r="W38" i="4" s="1"/>
  <c r="J53" i="4"/>
  <c r="W42" i="4" s="1"/>
  <c r="J57" i="4"/>
  <c r="G59" i="4"/>
  <c r="V37" i="4" s="1"/>
  <c r="I9" i="2" s="1"/>
  <c r="K6" i="2"/>
  <c r="J34" i="4"/>
  <c r="W35" i="4" s="1"/>
  <c r="K38" i="4"/>
  <c r="V33" i="4" s="1"/>
  <c r="J36" i="4"/>
  <c r="H32" i="4"/>
  <c r="W30" i="4" s="1"/>
  <c r="J15" i="4"/>
  <c r="K17" i="4"/>
  <c r="V25" i="4" s="1"/>
  <c r="W26" i="4"/>
  <c r="J57" i="5"/>
  <c r="W44" i="5" s="1"/>
  <c r="H55" i="5"/>
  <c r="W39" i="5" s="1"/>
  <c r="J53" i="5"/>
  <c r="W42" i="5" s="1"/>
  <c r="K59" i="5"/>
  <c r="V41" i="5" s="1"/>
  <c r="H57" i="5"/>
  <c r="W40" i="5" s="1"/>
  <c r="J55" i="5"/>
  <c r="W43" i="5" s="1"/>
  <c r="H53" i="5"/>
  <c r="W38" i="5" s="1"/>
  <c r="H34" i="5"/>
  <c r="W31" i="5" s="1"/>
  <c r="K38" i="5"/>
  <c r="V33" i="5" s="1"/>
  <c r="F8" i="2" s="1"/>
  <c r="H32" i="5"/>
  <c r="W30" i="5" s="1"/>
  <c r="J36" i="5"/>
  <c r="W36" i="5" s="1"/>
  <c r="J13" i="5"/>
  <c r="W28" i="5" s="1"/>
  <c r="G17" i="7"/>
  <c r="V21" i="7" s="1"/>
  <c r="F24" i="1" s="1"/>
  <c r="K17" i="7"/>
  <c r="V25" i="7" s="1"/>
  <c r="G38" i="6"/>
  <c r="V29" i="6" s="1"/>
  <c r="K17" i="6"/>
  <c r="V25" i="6" s="1"/>
  <c r="E11" i="1" s="1"/>
  <c r="V44" i="6"/>
  <c r="V24" i="6"/>
  <c r="V35" i="6"/>
  <c r="G17" i="5"/>
  <c r="V21" i="5" s="1"/>
  <c r="G38" i="5"/>
  <c r="V29" i="5" s="1"/>
  <c r="K17" i="5"/>
  <c r="V25" i="5" s="1"/>
  <c r="F10" i="2" s="1"/>
  <c r="V40" i="4"/>
  <c r="D33" i="1" s="1"/>
  <c r="V28" i="4"/>
  <c r="D27" i="1" s="1"/>
  <c r="V31" i="4"/>
  <c r="D8" i="1" s="1"/>
  <c r="G17" i="4"/>
  <c r="V21" i="4" s="1"/>
  <c r="V35" i="4"/>
  <c r="D26" i="1" s="1"/>
  <c r="H55" i="3"/>
  <c r="W39" i="3" s="1"/>
  <c r="J57" i="3"/>
  <c r="W44" i="3" s="1"/>
  <c r="H57" i="3"/>
  <c r="W40" i="3" s="1"/>
  <c r="J55" i="3"/>
  <c r="W43" i="3" s="1"/>
  <c r="G59" i="3"/>
  <c r="V37" i="3" s="1"/>
  <c r="B11" i="1" s="1"/>
  <c r="J53" i="3"/>
  <c r="W42" i="3" s="1"/>
  <c r="V38" i="3"/>
  <c r="H53" i="3"/>
  <c r="W38" i="3" s="1"/>
  <c r="J36" i="3"/>
  <c r="W36" i="3" s="1"/>
  <c r="J34" i="3"/>
  <c r="W35" i="3" s="1"/>
  <c r="K38" i="3"/>
  <c r="V33" i="3" s="1"/>
  <c r="J32" i="3"/>
  <c r="W34" i="3" s="1"/>
  <c r="H32" i="3"/>
  <c r="G38" i="3"/>
  <c r="V29" i="3" s="1"/>
  <c r="J11" i="3"/>
  <c r="K17" i="3"/>
  <c r="V25" i="3" s="1"/>
  <c r="C7" i="2" s="1"/>
  <c r="E17" i="1" l="1"/>
  <c r="B37" i="1"/>
  <c r="C10" i="2"/>
  <c r="F9" i="2"/>
  <c r="C6" i="2"/>
  <c r="C9" i="2"/>
  <c r="R9" i="2" s="1"/>
  <c r="D15" i="1"/>
  <c r="G15" i="1" s="1"/>
  <c r="D11" i="1"/>
  <c r="H11" i="1" s="1"/>
  <c r="J38" i="4"/>
  <c r="W33" i="4" s="1"/>
  <c r="H32" i="1"/>
  <c r="H23" i="1"/>
  <c r="G23" i="1"/>
  <c r="C5" i="1"/>
  <c r="G5" i="1" s="1"/>
  <c r="C17" i="1"/>
  <c r="C37" i="1"/>
  <c r="F7" i="2"/>
  <c r="T9" i="2"/>
  <c r="B31" i="1"/>
  <c r="C11" i="2"/>
  <c r="B24" i="1"/>
  <c r="H17" i="3"/>
  <c r="W21" i="3" s="1"/>
  <c r="H59" i="7"/>
  <c r="W37" i="7" s="1"/>
  <c r="O10" i="2"/>
  <c r="I11" i="2"/>
  <c r="I8" i="2"/>
  <c r="H38" i="3"/>
  <c r="W29" i="3" s="1"/>
  <c r="W30" i="3"/>
  <c r="J17" i="3"/>
  <c r="W25" i="3" s="1"/>
  <c r="W26" i="3"/>
  <c r="O6" i="2"/>
  <c r="O11" i="2"/>
  <c r="F37" i="1"/>
  <c r="J38" i="7"/>
  <c r="W33" i="7" s="1"/>
  <c r="O8" i="2"/>
  <c r="E37" i="1"/>
  <c r="E31" i="1"/>
  <c r="H38" i="6"/>
  <c r="W29" i="6" s="1"/>
  <c r="H17" i="6"/>
  <c r="W21" i="6" s="1"/>
  <c r="J17" i="6"/>
  <c r="W25" i="6" s="1"/>
  <c r="I10" i="2"/>
  <c r="D31" i="1"/>
  <c r="I6" i="2"/>
  <c r="D24" i="1"/>
  <c r="H17" i="4"/>
  <c r="W21" i="4" s="1"/>
  <c r="D37" i="1"/>
  <c r="J17" i="4"/>
  <c r="W25" i="4" s="1"/>
  <c r="H33" i="1"/>
  <c r="I7" i="2"/>
  <c r="G8" i="1"/>
  <c r="G9" i="1"/>
  <c r="T8" i="2"/>
  <c r="G34" i="1"/>
  <c r="G27" i="1"/>
  <c r="T11" i="2"/>
  <c r="H6" i="1"/>
  <c r="G29" i="1"/>
  <c r="G32" i="1"/>
  <c r="H25" i="1"/>
  <c r="G39" i="1"/>
  <c r="B17" i="1"/>
  <c r="H14" i="1"/>
  <c r="G18" i="1"/>
  <c r="G35" i="1"/>
  <c r="H10" i="1"/>
  <c r="G20" i="1"/>
  <c r="H22" i="1"/>
  <c r="C24" i="1"/>
  <c r="H38" i="5"/>
  <c r="W29" i="5" s="1"/>
  <c r="H35" i="1"/>
  <c r="H17" i="5"/>
  <c r="W21" i="5" s="1"/>
  <c r="G7" i="2" s="1"/>
  <c r="H34" i="1"/>
  <c r="H39" i="1"/>
  <c r="G40" i="1"/>
  <c r="H36" i="1"/>
  <c r="J17" i="5"/>
  <c r="W25" i="5" s="1"/>
  <c r="G10" i="2" s="1"/>
  <c r="H19" i="1"/>
  <c r="H20" i="1"/>
  <c r="T7" i="2"/>
  <c r="G10" i="1"/>
  <c r="G42" i="1"/>
  <c r="T10" i="2"/>
  <c r="H8" i="1"/>
  <c r="G22" i="1"/>
  <c r="H29" i="1"/>
  <c r="H21" i="1"/>
  <c r="H18" i="1"/>
  <c r="G14" i="1"/>
  <c r="G25" i="1"/>
  <c r="H26" i="1"/>
  <c r="H27" i="1"/>
  <c r="G6" i="1"/>
  <c r="H9" i="1"/>
  <c r="G30" i="1"/>
  <c r="G38" i="1"/>
  <c r="G33" i="1"/>
  <c r="G41" i="1"/>
  <c r="H7" i="1"/>
  <c r="G12" i="1"/>
  <c r="H16" i="1"/>
  <c r="G7" i="1"/>
  <c r="H42" i="1"/>
  <c r="H41" i="1"/>
  <c r="G16" i="1"/>
  <c r="G26" i="1"/>
  <c r="H12" i="1"/>
  <c r="H13" i="1"/>
  <c r="G13" i="1"/>
  <c r="G19" i="1"/>
  <c r="G21" i="1"/>
  <c r="G36" i="1"/>
  <c r="H38" i="1"/>
  <c r="H40" i="1"/>
  <c r="H30" i="1"/>
  <c r="W40" i="7"/>
  <c r="J59" i="7"/>
  <c r="W41" i="7" s="1"/>
  <c r="H38" i="7"/>
  <c r="H17" i="7"/>
  <c r="W21" i="7" s="1"/>
  <c r="J17" i="7"/>
  <c r="W25" i="7" s="1"/>
  <c r="J59" i="6"/>
  <c r="W41" i="6" s="1"/>
  <c r="H59" i="6"/>
  <c r="J38" i="6"/>
  <c r="W33" i="6" s="1"/>
  <c r="T6" i="2"/>
  <c r="J59" i="4"/>
  <c r="W41" i="4" s="1"/>
  <c r="J10" i="2" s="1"/>
  <c r="H59" i="4"/>
  <c r="W37" i="4" s="1"/>
  <c r="J9" i="2" s="1"/>
  <c r="W44" i="4"/>
  <c r="H38" i="4"/>
  <c r="W29" i="4" s="1"/>
  <c r="W36" i="4"/>
  <c r="J59" i="5"/>
  <c r="W41" i="5" s="1"/>
  <c r="G11" i="2" s="1"/>
  <c r="H59" i="5"/>
  <c r="J38" i="5"/>
  <c r="W33" i="5" s="1"/>
  <c r="H59" i="3"/>
  <c r="W37" i="3" s="1"/>
  <c r="D9" i="2" s="1"/>
  <c r="J59" i="3"/>
  <c r="J38" i="3"/>
  <c r="G11" i="1" l="1"/>
  <c r="H15" i="1"/>
  <c r="H5" i="1"/>
  <c r="G8" i="2"/>
  <c r="G6" i="2"/>
  <c r="H17" i="1"/>
  <c r="D11" i="2"/>
  <c r="D7" i="2"/>
  <c r="D6" i="2"/>
  <c r="P11" i="2"/>
  <c r="P8" i="2"/>
  <c r="P10" i="2"/>
  <c r="P6" i="2"/>
  <c r="P7" i="2"/>
  <c r="J11" i="2"/>
  <c r="R8" i="2"/>
  <c r="J8" i="2"/>
  <c r="B38" i="3"/>
  <c r="N38" i="3"/>
  <c r="W33" i="3"/>
  <c r="D10" i="2" s="1"/>
  <c r="B17" i="3"/>
  <c r="N17" i="3"/>
  <c r="N38" i="7"/>
  <c r="H37" i="1"/>
  <c r="N17" i="6"/>
  <c r="B17" i="6"/>
  <c r="B38" i="4"/>
  <c r="N38" i="4"/>
  <c r="H24" i="1"/>
  <c r="N17" i="4"/>
  <c r="G37" i="1"/>
  <c r="B17" i="4"/>
  <c r="J7" i="2"/>
  <c r="G17" i="1"/>
  <c r="B59" i="3"/>
  <c r="W41" i="3"/>
  <c r="D8" i="2" s="1"/>
  <c r="C31" i="1"/>
  <c r="F11" i="2"/>
  <c r="R11" i="2" s="1"/>
  <c r="G24" i="1"/>
  <c r="N17" i="5"/>
  <c r="B17" i="5"/>
  <c r="B59" i="7"/>
  <c r="N59" i="7"/>
  <c r="B38" i="7"/>
  <c r="W29" i="7"/>
  <c r="B17" i="7"/>
  <c r="N17" i="7"/>
  <c r="N59" i="6"/>
  <c r="B59" i="6"/>
  <c r="W37" i="6"/>
  <c r="N38" i="6"/>
  <c r="B38" i="6"/>
  <c r="B59" i="4"/>
  <c r="N59" i="4"/>
  <c r="N59" i="5"/>
  <c r="B59" i="5"/>
  <c r="W37" i="5"/>
  <c r="G9" i="2" s="1"/>
  <c r="S9" i="2" s="1"/>
  <c r="N38" i="5"/>
  <c r="B38" i="5"/>
  <c r="N59" i="3"/>
  <c r="R10" i="2"/>
  <c r="S10" i="2" l="1"/>
  <c r="S8" i="2"/>
  <c r="S11" i="2"/>
  <c r="S7" i="2"/>
  <c r="G31" i="1"/>
  <c r="H31" i="1"/>
  <c r="S6" i="2"/>
  <c r="R7" i="2"/>
  <c r="R6" i="2" l="1"/>
</calcChain>
</file>

<file path=xl/sharedStrings.xml><?xml version="1.0" encoding="utf-8"?>
<sst xmlns="http://schemas.openxmlformats.org/spreadsheetml/2006/main" count="1584" uniqueCount="87">
  <si>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</si>
  <si>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</si>
  <si>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</si>
  <si>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</si>
  <si>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</si>
  <si>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</si>
  <si>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</si>
  <si>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</si>
  <si>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</si>
  <si>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</si>
  <si>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</si>
  <si>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</si>
  <si>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</si>
  <si>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Fölzer Karl-Heinz</t>
  </si>
  <si>
    <t>Pink Daniel</t>
  </si>
  <si>
    <t>Schnitt</t>
  </si>
  <si>
    <t>SV Eggersdorf</t>
  </si>
  <si>
    <t>Ringe</t>
  </si>
  <si>
    <t>Kristandl Manfred</t>
  </si>
  <si>
    <t>Meissl Theresa</t>
  </si>
  <si>
    <t>Mörth Stefanie</t>
  </si>
  <si>
    <t>Adami Bernhard</t>
  </si>
  <si>
    <t>Mötschlmaier Laura</t>
  </si>
  <si>
    <t>Bauernhofer Josef</t>
  </si>
  <si>
    <t>Hofer Gerhard</t>
  </si>
  <si>
    <t>Bosak Gerhard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</si>
  <si>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</si>
  <si>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</si>
  <si>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</si>
  <si>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</si>
  <si>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</si>
  <si>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</si>
  <si>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</si>
  <si>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</si>
  <si>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</si>
  <si>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</si>
  <si>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</si>
  <si>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</si>
  <si>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</si>
  <si>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</si>
  <si>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</si>
  <si>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</si>
  <si>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</si>
  <si>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</si>
  <si>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</si>
  <si>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</si>
  <si>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</si>
  <si>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</si>
  <si>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</si>
  <si>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</si>
  <si>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</si>
  <si>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SSV Rohrbach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</si>
  <si>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</si>
  <si>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</si>
  <si>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</si>
  <si>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</si>
  <si>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</si>
  <si>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</si>
  <si>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</si>
  <si>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</si>
  <si>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</si>
  <si>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</si>
  <si>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</si>
  <si>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</si>
  <si>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</si>
  <si>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</si>
  <si>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</si>
  <si>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</si>
  <si>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Steirische Landesliga 2022/23</t>
  </si>
  <si>
    <t>SAISON 2022 / 23</t>
  </si>
  <si>
    <t>Begegnung 1</t>
  </si>
  <si>
    <t>Begegnung 2</t>
  </si>
  <si>
    <t>Begegnung 3</t>
  </si>
  <si>
    <t>SV Kainisch</t>
  </si>
  <si>
    <t>Glockengießer Manfred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</si>
  <si>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</si>
  <si>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</si>
  <si>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</si>
  <si>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</si>
  <si>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</si>
  <si>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</si>
  <si>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</si>
  <si>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</si>
  <si>
    <t>Zöhrer Stefan</t>
  </si>
  <si>
    <t>halbe Punkte lt. Reglement</t>
  </si>
  <si>
    <t>Wurzwallner Peter</t>
  </si>
  <si>
    <t>SV Langenwang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</si>
</sst>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>
      <alignment horizontal="center" vertical="center"/>
    </xf>
    <xf numFmtId="1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6" borderId="24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4" fillId="6" borderId="21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A2" sqref="A2:L2"/>
    </sheetView>
  </sheetViews>
  <sheetFormatPr baseColWidth="10" defaultRowHeight="15" x14ac:dyDescent="0.25"/>
  <cols>
    <col min="3" max="3" width="7.7109375" customWidth="1"/>
    <col min="6" max="7" width="5.7109375" customWidth="1"/>
    <col min="10" max="10" width="7.7109375" customWidth="1"/>
  </cols>
  <sheetData>
    <row r="1" spans="1:12" x14ac:dyDescent="0.2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x14ac:dyDescent="0.25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6" customHeight="1" x14ac:dyDescent="0.25"/>
    <row r="5" spans="1:12" ht="18" customHeight="1" x14ac:dyDescent="0.25">
      <c r="A5" s="87" t="s">
        <v>55</v>
      </c>
      <c r="B5" s="87"/>
      <c r="C5" s="77"/>
      <c r="D5" s="78"/>
      <c r="E5" s="78"/>
      <c r="F5" s="88"/>
      <c r="G5" s="88"/>
      <c r="H5" s="78"/>
      <c r="I5" s="78"/>
      <c r="J5" s="78"/>
      <c r="K5" s="87" t="s">
        <v>56</v>
      </c>
      <c r="L5" s="87"/>
    </row>
    <row r="6" spans="1:12" ht="18" customHeight="1" x14ac:dyDescent="0.25">
      <c r="A6" s="84"/>
      <c r="B6" s="84"/>
      <c r="C6" s="79"/>
      <c r="D6" s="89" t="s">
        <v>59</v>
      </c>
      <c r="E6" s="87"/>
      <c r="F6" s="87"/>
      <c r="G6" s="87"/>
      <c r="H6" s="87"/>
      <c r="I6" s="90"/>
      <c r="J6" s="79"/>
      <c r="K6" s="83"/>
      <c r="L6" s="83"/>
    </row>
    <row r="7" spans="1:12" ht="18" customHeight="1" x14ac:dyDescent="0.25">
      <c r="A7" s="80"/>
      <c r="B7" s="81"/>
      <c r="C7" s="79"/>
      <c r="D7" s="91"/>
      <c r="E7" s="84"/>
      <c r="F7" s="79"/>
      <c r="G7" s="79"/>
      <c r="H7" s="83"/>
      <c r="I7" s="92"/>
      <c r="J7" s="79"/>
      <c r="K7" s="80"/>
      <c r="L7" s="81"/>
    </row>
    <row r="8" spans="1:12" ht="18" customHeight="1" x14ac:dyDescent="0.25">
      <c r="A8" s="83"/>
      <c r="B8" s="83"/>
      <c r="C8" s="79"/>
      <c r="D8" s="82"/>
      <c r="E8" s="82"/>
      <c r="F8" s="82"/>
      <c r="G8" s="82"/>
      <c r="H8" s="82"/>
      <c r="I8" s="82"/>
      <c r="J8" s="79"/>
      <c r="K8" s="84"/>
      <c r="L8" s="84"/>
    </row>
    <row r="9" spans="1:12" ht="18" customHeight="1" x14ac:dyDescent="0.25">
      <c r="A9" s="82"/>
      <c r="B9" s="82"/>
      <c r="C9" s="82"/>
      <c r="D9" s="87" t="s">
        <v>60</v>
      </c>
      <c r="E9" s="87"/>
      <c r="F9" s="87"/>
      <c r="G9" s="87"/>
      <c r="H9" s="87"/>
      <c r="I9" s="87"/>
      <c r="J9" s="82"/>
      <c r="K9" s="82"/>
      <c r="L9" s="82"/>
    </row>
    <row r="10" spans="1:12" ht="18" customHeight="1" x14ac:dyDescent="0.25">
      <c r="A10" s="82"/>
      <c r="B10" s="82"/>
      <c r="C10" s="82"/>
      <c r="D10" s="93"/>
      <c r="E10" s="93"/>
      <c r="F10" s="79"/>
      <c r="G10" s="79"/>
      <c r="H10" s="84"/>
      <c r="I10" s="84"/>
      <c r="J10" s="82"/>
      <c r="K10" s="82"/>
      <c r="L10" s="82"/>
    </row>
    <row r="13" spans="1:12" ht="26.25" x14ac:dyDescent="0.25">
      <c r="D13" s="94" t="s">
        <v>61</v>
      </c>
      <c r="E13" s="94"/>
      <c r="F13" s="94"/>
      <c r="G13" s="94"/>
      <c r="H13" s="94"/>
      <c r="I13" s="94"/>
    </row>
    <row r="14" spans="1:12" s="82" customFormat="1" ht="18" customHeight="1" x14ac:dyDescent="0.25">
      <c r="D14" s="95" t="s">
        <v>62</v>
      </c>
      <c r="E14" s="95"/>
      <c r="F14" s="95"/>
      <c r="G14" s="95"/>
      <c r="H14" s="95"/>
      <c r="I14" s="95"/>
    </row>
    <row r="15" spans="1:12" s="82" customFormat="1" ht="18" customHeight="1" x14ac:dyDescent="0.25">
      <c r="D15" s="95" t="s">
        <v>63</v>
      </c>
      <c r="E15" s="95"/>
      <c r="F15" s="95"/>
      <c r="G15" s="95"/>
      <c r="H15" s="95"/>
      <c r="I15" s="95"/>
    </row>
    <row r="16" spans="1:12" s="82" customFormat="1" ht="18" customHeight="1" x14ac:dyDescent="0.25">
      <c r="D16" s="95" t="s">
        <v>64</v>
      </c>
      <c r="E16" s="95"/>
      <c r="F16" s="95"/>
      <c r="G16" s="95"/>
      <c r="H16" s="95"/>
      <c r="I16" s="95"/>
    </row>
    <row r="17" spans="4:9" s="82" customFormat="1" ht="18" customHeight="1" x14ac:dyDescent="0.25">
      <c r="D17" s="95" t="s">
        <v>66</v>
      </c>
      <c r="E17" s="95"/>
      <c r="F17" s="95"/>
      <c r="G17" s="95"/>
      <c r="H17" s="95"/>
      <c r="I17" s="95"/>
    </row>
    <row r="18" spans="4:9" s="82" customFormat="1" ht="18" customHeight="1" x14ac:dyDescent="0.25">
      <c r="D18" s="95" t="s">
        <v>65</v>
      </c>
      <c r="E18" s="95"/>
      <c r="F18" s="95"/>
      <c r="G18" s="95"/>
      <c r="H18" s="95"/>
      <c r="I18" s="95"/>
    </row>
  </sheetData>
  <mergeCells count="27">
    <mergeCell ref="D18:E18"/>
    <mergeCell ref="F18:I18"/>
    <mergeCell ref="D15:E15"/>
    <mergeCell ref="F15:I15"/>
    <mergeCell ref="D16:E16"/>
    <mergeCell ref="F16:I16"/>
    <mergeCell ref="D17:E17"/>
    <mergeCell ref="F17:I17"/>
    <mergeCell ref="D9:I9"/>
    <mergeCell ref="D10:E10"/>
    <mergeCell ref="H10:I10"/>
    <mergeCell ref="D13:I13"/>
    <mergeCell ref="D14:E14"/>
    <mergeCell ref="F14:I14"/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69"/>
  <sheetViews>
    <sheetView topLeftCell="A16" workbookViewId="0">
      <selection activeCell="R47" sqref="R47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17" ht="30" x14ac:dyDescent="0.2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8"/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15.75" thickBot="1" x14ac:dyDescent="0.3">
      <c r="A9" s="161"/>
      <c r="B9" s="162"/>
      <c r="C9" s="162"/>
      <c r="D9" s="162"/>
      <c r="E9" s="162"/>
      <c r="F9" s="163"/>
      <c r="G9" s="21">
        <v>3</v>
      </c>
      <c r="H9" s="110" t="s">
        <v>27</v>
      </c>
      <c r="I9" s="110"/>
      <c r="J9" s="110"/>
      <c r="K9" s="21">
        <v>0</v>
      </c>
      <c r="L9" s="161"/>
      <c r="M9" s="162"/>
      <c r="N9" s="162"/>
      <c r="O9" s="162"/>
      <c r="P9" s="162"/>
      <c r="Q9" s="163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x14ac:dyDescent="0.25">
      <c r="A11" s="114">
        <v>1</v>
      </c>
      <c r="B11" s="10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37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15"/>
      <c r="Q11" s="114">
        <v>2</v>
      </c>
    </row>
    <row r="12" spans="1:17" x14ac:dyDescent="0.25">
      <c r="A12" s="102"/>
      <c r="B12" s="10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16"/>
      <c r="Q12" s="102"/>
    </row>
    <row r="13" spans="1:17" x14ac:dyDescent="0.25">
      <c r="A13" s="101">
        <v>2</v>
      </c>
      <c r="B13" s="10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37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05"/>
      <c r="Q13" s="101">
        <v>4</v>
      </c>
    </row>
    <row r="14" spans="1:17" x14ac:dyDescent="0.25">
      <c r="A14" s="102"/>
      <c r="B14" s="10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06"/>
      <c r="Q14" s="102"/>
    </row>
    <row r="15" spans="1:17" x14ac:dyDescent="0.25">
      <c r="A15" s="101">
        <v>3</v>
      </c>
      <c r="B15" s="10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37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05"/>
      <c r="Q15" s="101">
        <v>6</v>
      </c>
    </row>
    <row r="16" spans="1:17" x14ac:dyDescent="0.25">
      <c r="A16" s="102"/>
      <c r="B16" s="10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06"/>
      <c r="Q16" s="102"/>
    </row>
    <row r="17" spans="1:24" x14ac:dyDescent="0.25">
      <c r="A17" s="28"/>
      <c r="B17" s="164" t="str">
        <f>IF(H17=J17,"Stechen","Kein Stechen erforderlich")</f>
        <v>Stechen</v>
      </c>
      <c r="C17" s="165"/>
      <c r="D17" s="166"/>
      <c r="E17" s="167" t="s">
        <v>10</v>
      </c>
      <c r="F17" s="168"/>
      <c r="G17" s="66">
        <f>G15+G13+G11</f>
        <v>0</v>
      </c>
      <c r="H17" s="29">
        <f>H15+H13+H11</f>
        <v>12</v>
      </c>
      <c r="I17" s="30" t="s">
        <v>37</v>
      </c>
      <c r="J17" s="67">
        <f>J15+J13+J11</f>
        <v>12</v>
      </c>
      <c r="K17" s="66">
        <f>K15+K13+K11</f>
        <v>0</v>
      </c>
      <c r="L17" s="167" t="s">
        <v>10</v>
      </c>
      <c r="M17" s="168"/>
      <c r="N17" s="169" t="str">
        <f>IF(H17=J17,"Stechen","Kein Stechen erforderlich")</f>
        <v>Stechen</v>
      </c>
      <c r="O17" s="170"/>
      <c r="P17" s="171"/>
      <c r="Q17" s="28"/>
    </row>
    <row r="18" spans="1:24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24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24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24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25">
      <c r="A22" s="137"/>
      <c r="B22" s="143"/>
      <c r="C22" s="110" t="s">
        <v>36</v>
      </c>
      <c r="D22" s="138"/>
      <c r="E22" s="35"/>
      <c r="F22" s="36"/>
      <c r="G22" s="35"/>
      <c r="H22" s="154"/>
      <c r="I22" s="155"/>
      <c r="J22" s="35"/>
      <c r="K22" s="36"/>
      <c r="L22" s="35" t="s">
        <v>45</v>
      </c>
      <c r="M22" s="36" t="s">
        <v>45</v>
      </c>
      <c r="N22" s="141" t="s">
        <v>36</v>
      </c>
      <c r="O22" s="110"/>
      <c r="P22" s="147"/>
      <c r="Q22" s="137"/>
      <c r="U22">
        <f>B11</f>
        <v>0</v>
      </c>
      <c r="V22" s="68">
        <f>G11</f>
        <v>0</v>
      </c>
      <c r="W22" s="68">
        <f>H11</f>
        <v>4</v>
      </c>
    </row>
    <row r="23" spans="1:24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  <c r="U24">
        <f>B15</f>
        <v>0</v>
      </c>
      <c r="V24" s="68">
        <f>G15</f>
        <v>0</v>
      </c>
      <c r="W24" s="68">
        <f>H15</f>
        <v>4</v>
      </c>
    </row>
    <row r="25" spans="1:24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  <c r="U26">
        <f>P11</f>
        <v>0</v>
      </c>
      <c r="V26" s="68">
        <f>K11</f>
        <v>0</v>
      </c>
      <c r="W26" s="68">
        <f>J11</f>
        <v>4</v>
      </c>
    </row>
    <row r="27" spans="1:24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25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.75" thickBot="1" x14ac:dyDescent="0.3">
      <c r="A30" s="161"/>
      <c r="B30" s="162"/>
      <c r="C30" s="162"/>
      <c r="D30" s="162"/>
      <c r="E30" s="162"/>
      <c r="F30" s="163"/>
      <c r="G30" s="21">
        <v>3</v>
      </c>
      <c r="H30" s="110" t="s">
        <v>27</v>
      </c>
      <c r="I30" s="110"/>
      <c r="J30" s="110"/>
      <c r="K30" s="21">
        <v>0</v>
      </c>
      <c r="L30" s="161"/>
      <c r="M30" s="162"/>
      <c r="N30" s="162"/>
      <c r="O30" s="162"/>
      <c r="P30" s="162"/>
      <c r="Q30" s="163"/>
      <c r="U30">
        <f>B32</f>
        <v>0</v>
      </c>
      <c r="V30" s="68">
        <f>G32</f>
        <v>0</v>
      </c>
      <c r="W30" s="68">
        <f>H32</f>
        <v>4</v>
      </c>
    </row>
    <row r="31" spans="1:24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25">
      <c r="A32" s="114">
        <v>1</v>
      </c>
      <c r="B32" s="10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37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15"/>
      <c r="Q32" s="114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25">
      <c r="A33" s="102"/>
      <c r="B33" s="10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16"/>
      <c r="Q33" s="10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25">
      <c r="A34" s="101">
        <v>2</v>
      </c>
      <c r="B34" s="10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37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05"/>
      <c r="Q34" s="10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25">
      <c r="A35" s="102"/>
      <c r="B35" s="10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06"/>
      <c r="Q35" s="10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25">
      <c r="A36" s="101">
        <v>3</v>
      </c>
      <c r="B36" s="10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37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05"/>
      <c r="Q36" s="10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25">
      <c r="A37" s="102"/>
      <c r="B37" s="10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06"/>
      <c r="Q37" s="10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25">
      <c r="A38" s="28"/>
      <c r="B38" s="164" t="str">
        <f>IF(H38=J38,"Stechen","Kein Stechen erforderlich")</f>
        <v>Stechen</v>
      </c>
      <c r="C38" s="165"/>
      <c r="D38" s="166"/>
      <c r="E38" s="167" t="s">
        <v>10</v>
      </c>
      <c r="F38" s="168"/>
      <c r="G38" s="66">
        <f>G36+G34+G32</f>
        <v>0</v>
      </c>
      <c r="H38" s="29">
        <f>H36+H34+H32</f>
        <v>12</v>
      </c>
      <c r="I38" s="30" t="s">
        <v>37</v>
      </c>
      <c r="J38" s="67">
        <f>J36+J34+J32</f>
        <v>12</v>
      </c>
      <c r="K38" s="66">
        <f>K36+K34+K32</f>
        <v>0</v>
      </c>
      <c r="L38" s="167" t="s">
        <v>10</v>
      </c>
      <c r="M38" s="168"/>
      <c r="N38" s="169" t="str">
        <f>IF(H38=J38,"Stechen","Kein Stechen erforderlich")</f>
        <v>Stechen</v>
      </c>
      <c r="O38" s="170"/>
      <c r="P38" s="171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U39">
        <f>B55</f>
        <v>0</v>
      </c>
      <c r="V39" s="68">
        <f>G55</f>
        <v>0</v>
      </c>
      <c r="W39" s="68">
        <f>H55</f>
        <v>4</v>
      </c>
    </row>
    <row r="40" spans="1:24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  <c r="U43">
        <f>P55</f>
        <v>0</v>
      </c>
      <c r="V43" s="68">
        <f>K55</f>
        <v>0</v>
      </c>
      <c r="W43" s="68">
        <f>J55</f>
        <v>4</v>
      </c>
    </row>
    <row r="44" spans="1:24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24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24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24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  <row r="49" spans="1:17" x14ac:dyDescent="0.25">
      <c r="A49" s="100" t="s">
        <v>72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1" spans="1:17" ht="15.75" thickBot="1" x14ac:dyDescent="0.3">
      <c r="A51" s="161"/>
      <c r="B51" s="162"/>
      <c r="C51" s="162"/>
      <c r="D51" s="162"/>
      <c r="E51" s="162"/>
      <c r="F51" s="163"/>
      <c r="G51" s="21">
        <v>0</v>
      </c>
      <c r="H51" s="110" t="s">
        <v>27</v>
      </c>
      <c r="I51" s="110"/>
      <c r="J51" s="110"/>
      <c r="K51" s="21">
        <v>3</v>
      </c>
      <c r="L51" s="161"/>
      <c r="M51" s="162"/>
      <c r="N51" s="162"/>
      <c r="O51" s="162"/>
      <c r="P51" s="162"/>
      <c r="Q51" s="163"/>
    </row>
    <row r="52" spans="1:17" ht="15.75" thickBot="1" x14ac:dyDescent="0.3">
      <c r="A52" s="22" t="s">
        <v>30</v>
      </c>
      <c r="B52" s="23"/>
      <c r="C52" s="24" t="s">
        <v>32</v>
      </c>
      <c r="D52" s="24" t="s">
        <v>33</v>
      </c>
      <c r="E52" s="24" t="s">
        <v>34</v>
      </c>
      <c r="F52" s="24" t="s">
        <v>35</v>
      </c>
      <c r="G52" s="23" t="s">
        <v>36</v>
      </c>
      <c r="H52" s="25"/>
      <c r="I52" s="25"/>
      <c r="J52" s="25"/>
      <c r="K52" s="26"/>
      <c r="L52" s="24" t="s">
        <v>35</v>
      </c>
      <c r="M52" s="24" t="s">
        <v>34</v>
      </c>
      <c r="N52" s="24" t="s">
        <v>33</v>
      </c>
      <c r="O52" s="24" t="s">
        <v>32</v>
      </c>
      <c r="P52" s="26" t="s">
        <v>31</v>
      </c>
      <c r="Q52" s="27" t="s">
        <v>30</v>
      </c>
    </row>
    <row r="53" spans="1:17" ht="15" customHeight="1" x14ac:dyDescent="0.25">
      <c r="A53" s="114">
        <v>1</v>
      </c>
      <c r="B53" s="10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37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15"/>
      <c r="Q53" s="114">
        <v>2</v>
      </c>
    </row>
    <row r="54" spans="1:17" ht="15" customHeight="1" x14ac:dyDescent="0.25">
      <c r="A54" s="102"/>
      <c r="B54" s="10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16"/>
      <c r="Q54" s="102"/>
    </row>
    <row r="55" spans="1:17" ht="15" customHeight="1" x14ac:dyDescent="0.25">
      <c r="A55" s="101">
        <v>2</v>
      </c>
      <c r="B55" s="10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37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05"/>
      <c r="Q55" s="101">
        <v>4</v>
      </c>
    </row>
    <row r="56" spans="1:17" ht="15" customHeight="1" x14ac:dyDescent="0.25">
      <c r="A56" s="102"/>
      <c r="B56" s="10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06"/>
      <c r="Q56" s="102"/>
    </row>
    <row r="57" spans="1:17" ht="15" customHeight="1" x14ac:dyDescent="0.25">
      <c r="A57" s="101">
        <v>3</v>
      </c>
      <c r="B57" s="10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37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05"/>
      <c r="Q57" s="101">
        <v>6</v>
      </c>
    </row>
    <row r="58" spans="1:17" ht="15" customHeight="1" x14ac:dyDescent="0.25">
      <c r="A58" s="102"/>
      <c r="B58" s="10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06"/>
      <c r="Q58" s="102"/>
    </row>
    <row r="59" spans="1:17" x14ac:dyDescent="0.25">
      <c r="A59" s="28"/>
      <c r="B59" s="164" t="str">
        <f>IF(H59=J59,"Stechen","Kein Stechen erforderlich")</f>
        <v>Stechen</v>
      </c>
      <c r="C59" s="165"/>
      <c r="D59" s="166"/>
      <c r="E59" s="167" t="s">
        <v>10</v>
      </c>
      <c r="F59" s="168"/>
      <c r="G59" s="66">
        <f>G57+G55+G53</f>
        <v>0</v>
      </c>
      <c r="H59" s="29">
        <f>H57+H55+H53</f>
        <v>12</v>
      </c>
      <c r="I59" s="30" t="s">
        <v>37</v>
      </c>
      <c r="J59" s="67">
        <f>J57+J55+J53</f>
        <v>12</v>
      </c>
      <c r="K59" s="66">
        <f>K57+K55+K53</f>
        <v>0</v>
      </c>
      <c r="L59" s="167" t="s">
        <v>10</v>
      </c>
      <c r="M59" s="168"/>
      <c r="N59" s="169" t="str">
        <f>IF(H59=J59,"Stechen","Kein Stechen erforderlich")</f>
        <v>Stechen</v>
      </c>
      <c r="O59" s="170"/>
      <c r="P59" s="171"/>
      <c r="Q59" s="28"/>
    </row>
    <row r="60" spans="1:17" ht="15.75" thickBo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.75" thickBot="1" x14ac:dyDescent="0.3">
      <c r="B61" s="132"/>
      <c r="C61" s="117"/>
      <c r="D61" s="117"/>
      <c r="E61" s="133" t="s">
        <v>38</v>
      </c>
      <c r="F61" s="134"/>
      <c r="G61" s="133" t="s">
        <v>39</v>
      </c>
      <c r="H61" s="135"/>
      <c r="I61" s="134"/>
      <c r="J61" s="133" t="s">
        <v>40</v>
      </c>
      <c r="K61" s="134"/>
      <c r="L61" s="133" t="s">
        <v>41</v>
      </c>
      <c r="M61" s="134"/>
      <c r="N61" s="117" t="s">
        <v>45</v>
      </c>
      <c r="O61" s="117"/>
      <c r="P61" s="118"/>
    </row>
    <row r="62" spans="1:17" x14ac:dyDescent="0.25">
      <c r="A62" s="119" t="s">
        <v>36</v>
      </c>
      <c r="B62" s="119"/>
      <c r="C62" s="120" t="s">
        <v>42</v>
      </c>
      <c r="D62" s="120"/>
      <c r="E62" s="31">
        <v>1</v>
      </c>
      <c r="F62" s="32">
        <v>2</v>
      </c>
      <c r="G62" s="31">
        <v>3</v>
      </c>
      <c r="H62" s="121">
        <v>4</v>
      </c>
      <c r="I62" s="122"/>
      <c r="J62" s="31">
        <v>5</v>
      </c>
      <c r="K62" s="32">
        <v>6</v>
      </c>
      <c r="L62" s="31">
        <v>7</v>
      </c>
      <c r="M62" s="32">
        <v>8</v>
      </c>
      <c r="N62" s="120" t="s">
        <v>42</v>
      </c>
      <c r="O62" s="120"/>
      <c r="P62" s="123" t="s">
        <v>36</v>
      </c>
      <c r="Q62" s="123"/>
    </row>
    <row r="63" spans="1:17" x14ac:dyDescent="0.25">
      <c r="A63" s="136">
        <v>0</v>
      </c>
      <c r="B63" s="142" t="s">
        <v>43</v>
      </c>
      <c r="C63" s="110" t="s">
        <v>44</v>
      </c>
      <c r="D63" s="110"/>
      <c r="E63" s="49"/>
      <c r="F63" s="50"/>
      <c r="G63" s="49"/>
      <c r="H63" s="172"/>
      <c r="I63" s="173"/>
      <c r="J63" s="49"/>
      <c r="K63" s="50"/>
      <c r="L63" s="49"/>
      <c r="M63" s="50"/>
      <c r="N63" s="141" t="s">
        <v>44</v>
      </c>
      <c r="O63" s="110"/>
      <c r="P63" s="146" t="s">
        <v>43</v>
      </c>
      <c r="Q63" s="136">
        <v>0</v>
      </c>
    </row>
    <row r="64" spans="1:17" x14ac:dyDescent="0.25">
      <c r="A64" s="137"/>
      <c r="B64" s="143"/>
      <c r="C64" s="110" t="s">
        <v>36</v>
      </c>
      <c r="D64" s="138"/>
      <c r="E64" s="35" t="s">
        <v>45</v>
      </c>
      <c r="F64" s="36" t="s">
        <v>45</v>
      </c>
      <c r="G64" s="35" t="s">
        <v>45</v>
      </c>
      <c r="H64" s="154" t="s">
        <v>45</v>
      </c>
      <c r="I64" s="155" t="s">
        <v>45</v>
      </c>
      <c r="J64" s="35" t="s">
        <v>45</v>
      </c>
      <c r="K64" s="36" t="s">
        <v>45</v>
      </c>
      <c r="L64" s="35" t="s">
        <v>45</v>
      </c>
      <c r="M64" s="36" t="s">
        <v>45</v>
      </c>
      <c r="N64" s="141" t="s">
        <v>36</v>
      </c>
      <c r="O64" s="110"/>
      <c r="P64" s="147"/>
      <c r="Q64" s="137"/>
    </row>
    <row r="65" spans="1:17" x14ac:dyDescent="0.25">
      <c r="A65" s="136">
        <v>0</v>
      </c>
      <c r="B65" s="142" t="s">
        <v>46</v>
      </c>
      <c r="C65" s="110" t="s">
        <v>44</v>
      </c>
      <c r="D65" s="110"/>
      <c r="E65" s="33"/>
      <c r="F65" s="34"/>
      <c r="G65" s="33"/>
      <c r="H65" s="144"/>
      <c r="I65" s="145"/>
      <c r="J65" s="33"/>
      <c r="K65" s="34"/>
      <c r="L65" s="33"/>
      <c r="M65" s="34"/>
      <c r="N65" s="141" t="s">
        <v>44</v>
      </c>
      <c r="O65" s="110"/>
      <c r="P65" s="146" t="s">
        <v>46</v>
      </c>
      <c r="Q65" s="136">
        <v>0</v>
      </c>
    </row>
    <row r="66" spans="1:17" x14ac:dyDescent="0.25">
      <c r="A66" s="137"/>
      <c r="B66" s="143"/>
      <c r="C66" s="110" t="s">
        <v>36</v>
      </c>
      <c r="D66" s="138"/>
      <c r="E66" s="37" t="s">
        <v>45</v>
      </c>
      <c r="F66" s="38" t="s">
        <v>45</v>
      </c>
      <c r="G66" s="37" t="s">
        <v>45</v>
      </c>
      <c r="H66" s="148" t="s">
        <v>45</v>
      </c>
      <c r="I66" s="149" t="s">
        <v>45</v>
      </c>
      <c r="J66" s="37" t="s">
        <v>45</v>
      </c>
      <c r="K66" s="38" t="s">
        <v>45</v>
      </c>
      <c r="L66" s="37" t="s">
        <v>45</v>
      </c>
      <c r="M66" s="38" t="s">
        <v>45</v>
      </c>
      <c r="N66" s="141" t="s">
        <v>36</v>
      </c>
      <c r="O66" s="110"/>
      <c r="P66" s="147"/>
      <c r="Q66" s="137"/>
    </row>
    <row r="67" spans="1:17" x14ac:dyDescent="0.25">
      <c r="A67" s="136">
        <v>0</v>
      </c>
      <c r="B67" s="142" t="s">
        <v>47</v>
      </c>
      <c r="C67" s="110" t="s">
        <v>44</v>
      </c>
      <c r="D67" s="110"/>
      <c r="E67" s="39"/>
      <c r="F67" s="40"/>
      <c r="G67" s="39"/>
      <c r="H67" s="152"/>
      <c r="I67" s="153"/>
      <c r="J67" s="39"/>
      <c r="K67" s="40"/>
      <c r="L67" s="39"/>
      <c r="M67" s="40"/>
      <c r="N67" s="141" t="s">
        <v>44</v>
      </c>
      <c r="O67" s="110"/>
      <c r="P67" s="146" t="s">
        <v>47</v>
      </c>
      <c r="Q67" s="136">
        <v>0</v>
      </c>
    </row>
    <row r="68" spans="1:17" ht="15.75" thickBot="1" x14ac:dyDescent="0.3">
      <c r="A68" s="137"/>
      <c r="B68" s="143"/>
      <c r="C68" s="110" t="s">
        <v>36</v>
      </c>
      <c r="D68" s="110"/>
      <c r="E68" s="41" t="s">
        <v>45</v>
      </c>
      <c r="F68" s="42" t="s">
        <v>45</v>
      </c>
      <c r="G68" s="41" t="s">
        <v>45</v>
      </c>
      <c r="H68" s="150" t="s">
        <v>45</v>
      </c>
      <c r="I68" s="151" t="s">
        <v>45</v>
      </c>
      <c r="J68" s="41" t="s">
        <v>45</v>
      </c>
      <c r="K68" s="42" t="s">
        <v>45</v>
      </c>
      <c r="L68" s="41" t="s">
        <v>45</v>
      </c>
      <c r="M68" s="42" t="s">
        <v>45</v>
      </c>
      <c r="N68" s="110" t="s">
        <v>36</v>
      </c>
      <c r="O68" s="110"/>
      <c r="P68" s="147"/>
      <c r="Q68" s="137"/>
    </row>
    <row r="69" spans="1:17" x14ac:dyDescent="0.25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workbookViewId="0">
      <selection activeCell="P32" sqref="P32:P37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</cols>
  <sheetData>
    <row r="1" spans="1:17" ht="30" x14ac:dyDescent="0.25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59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24.95" customHeight="1" thickBot="1" x14ac:dyDescent="0.3">
      <c r="A9" s="107"/>
      <c r="B9" s="108"/>
      <c r="C9" s="108"/>
      <c r="D9" s="108"/>
      <c r="E9" s="108"/>
      <c r="F9" s="109"/>
      <c r="G9" s="21"/>
      <c r="H9" s="110"/>
      <c r="I9" s="110"/>
      <c r="J9" s="110"/>
      <c r="K9" s="21"/>
      <c r="L9" s="111"/>
      <c r="M9" s="112"/>
      <c r="N9" s="112"/>
      <c r="O9" s="112"/>
      <c r="P9" s="112"/>
      <c r="Q9" s="113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ht="15" customHeight="1" x14ac:dyDescent="0.25">
      <c r="A11" s="114">
        <v>1</v>
      </c>
      <c r="B11" s="10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37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15"/>
      <c r="Q11" s="114">
        <v>2</v>
      </c>
    </row>
    <row r="12" spans="1:17" ht="15" customHeight="1" x14ac:dyDescent="0.25">
      <c r="A12" s="102"/>
      <c r="B12" s="10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16"/>
      <c r="Q12" s="102"/>
    </row>
    <row r="13" spans="1:17" ht="15" customHeight="1" x14ac:dyDescent="0.25">
      <c r="A13" s="101">
        <v>3</v>
      </c>
      <c r="B13" s="10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37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05"/>
      <c r="Q13" s="101">
        <v>4</v>
      </c>
    </row>
    <row r="14" spans="1:17" ht="15" customHeight="1" x14ac:dyDescent="0.25">
      <c r="A14" s="102"/>
      <c r="B14" s="10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06"/>
      <c r="Q14" s="102"/>
    </row>
    <row r="15" spans="1:17" ht="15" customHeight="1" x14ac:dyDescent="0.25">
      <c r="A15" s="101">
        <v>5</v>
      </c>
      <c r="B15" s="10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37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05"/>
      <c r="Q15" s="101">
        <v>6</v>
      </c>
    </row>
    <row r="16" spans="1:17" ht="15" customHeight="1" x14ac:dyDescent="0.25">
      <c r="A16" s="102"/>
      <c r="B16" s="10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06"/>
      <c r="Q16" s="102"/>
    </row>
    <row r="17" spans="1:17" ht="30" customHeight="1" x14ac:dyDescent="0.25">
      <c r="A17" s="70"/>
      <c r="B17" s="124" t="str">
        <f>IF(H17=J17,"Stechen","Kein Stechen erforderlich")</f>
        <v>Stechen</v>
      </c>
      <c r="C17" s="125"/>
      <c r="D17" s="126"/>
      <c r="E17" s="127" t="s">
        <v>10</v>
      </c>
      <c r="F17" s="128"/>
      <c r="G17" s="71">
        <f>G15+G13+G11</f>
        <v>0</v>
      </c>
      <c r="H17" s="72">
        <f>H15+H13+H11</f>
        <v>12</v>
      </c>
      <c r="I17" s="73" t="s">
        <v>37</v>
      </c>
      <c r="J17" s="74">
        <f>J15+J13+J11</f>
        <v>12</v>
      </c>
      <c r="K17" s="71">
        <f>K15+K13+K11</f>
        <v>0</v>
      </c>
      <c r="L17" s="127" t="s">
        <v>10</v>
      </c>
      <c r="M17" s="128"/>
      <c r="N17" s="129" t="str">
        <f>IF(H17=J17,"Stechen","Kein Stechen erforderlich")</f>
        <v>Stechen</v>
      </c>
      <c r="O17" s="130"/>
      <c r="P17" s="131"/>
      <c r="Q17" s="70"/>
    </row>
    <row r="18" spans="1:17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17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17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</row>
    <row r="22" spans="1:17" x14ac:dyDescent="0.25">
      <c r="A22" s="137"/>
      <c r="B22" s="143"/>
      <c r="C22" s="110" t="s">
        <v>36</v>
      </c>
      <c r="D22" s="138"/>
      <c r="E22" s="75"/>
      <c r="F22" s="38"/>
      <c r="G22" s="37"/>
      <c r="H22" s="139"/>
      <c r="I22" s="140"/>
      <c r="J22" s="37"/>
      <c r="K22" s="76"/>
      <c r="L22" s="35" t="s">
        <v>45</v>
      </c>
      <c r="M22" s="36" t="s">
        <v>45</v>
      </c>
      <c r="N22" s="141" t="s">
        <v>36</v>
      </c>
      <c r="O22" s="110"/>
      <c r="P22" s="147"/>
      <c r="Q22" s="137"/>
    </row>
    <row r="23" spans="1:17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</row>
    <row r="24" spans="1:17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</row>
    <row r="25" spans="1:17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</row>
    <row r="26" spans="1:17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</row>
    <row r="27" spans="1:17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25">
      <c r="A28" s="100" t="s">
        <v>60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30" spans="1:17" ht="24.95" customHeight="1" thickBot="1" x14ac:dyDescent="0.3">
      <c r="A30" s="107"/>
      <c r="B30" s="108"/>
      <c r="C30" s="108"/>
      <c r="D30" s="108"/>
      <c r="E30" s="108"/>
      <c r="F30" s="109"/>
      <c r="G30" s="21"/>
      <c r="H30" s="110"/>
      <c r="I30" s="110"/>
      <c r="J30" s="110"/>
      <c r="K30" s="21"/>
      <c r="L30" s="111"/>
      <c r="M30" s="112"/>
      <c r="N30" s="112"/>
      <c r="O30" s="112"/>
      <c r="P30" s="112"/>
      <c r="Q30" s="113"/>
    </row>
    <row r="31" spans="1:17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</row>
    <row r="32" spans="1:17" ht="15" customHeight="1" x14ac:dyDescent="0.25">
      <c r="A32" s="114">
        <v>1</v>
      </c>
      <c r="B32" s="10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37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15"/>
      <c r="Q32" s="114">
        <v>2</v>
      </c>
    </row>
    <row r="33" spans="1:17" ht="15" customHeight="1" x14ac:dyDescent="0.25">
      <c r="A33" s="102"/>
      <c r="B33" s="10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16"/>
      <c r="Q33" s="102"/>
    </row>
    <row r="34" spans="1:17" ht="15" customHeight="1" x14ac:dyDescent="0.25">
      <c r="A34" s="101">
        <v>2</v>
      </c>
      <c r="B34" s="10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37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05"/>
      <c r="Q34" s="101">
        <v>4</v>
      </c>
    </row>
    <row r="35" spans="1:17" ht="15" customHeight="1" x14ac:dyDescent="0.25">
      <c r="A35" s="102"/>
      <c r="B35" s="10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06"/>
      <c r="Q35" s="102"/>
    </row>
    <row r="36" spans="1:17" ht="15" customHeight="1" x14ac:dyDescent="0.25">
      <c r="A36" s="101">
        <v>3</v>
      </c>
      <c r="B36" s="10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37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05"/>
      <c r="Q36" s="101">
        <v>6</v>
      </c>
    </row>
    <row r="37" spans="1:17" ht="15" customHeight="1" x14ac:dyDescent="0.25">
      <c r="A37" s="102"/>
      <c r="B37" s="10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06"/>
      <c r="Q37" s="102"/>
    </row>
    <row r="38" spans="1:17" ht="30" customHeight="1" x14ac:dyDescent="0.25">
      <c r="A38" s="70"/>
      <c r="B38" s="124" t="str">
        <f>IF(H38=J38,"Stechen","Kein Stechen erforderlich")</f>
        <v>Stechen</v>
      </c>
      <c r="C38" s="125"/>
      <c r="D38" s="126"/>
      <c r="E38" s="127" t="s">
        <v>10</v>
      </c>
      <c r="F38" s="128"/>
      <c r="G38" s="71">
        <f>G36+G34+G32</f>
        <v>0</v>
      </c>
      <c r="H38" s="72">
        <f>H36+H34+H32</f>
        <v>12</v>
      </c>
      <c r="I38" s="73" t="s">
        <v>37</v>
      </c>
      <c r="J38" s="74">
        <f>J36+J34+J32</f>
        <v>12</v>
      </c>
      <c r="K38" s="71">
        <f>K36+K34+K32</f>
        <v>0</v>
      </c>
      <c r="L38" s="127" t="s">
        <v>10</v>
      </c>
      <c r="M38" s="128"/>
      <c r="N38" s="129" t="str">
        <f>IF(H38=J38,"Stechen","Kein Stechen erforderlich")</f>
        <v>Stechen</v>
      </c>
      <c r="O38" s="130"/>
      <c r="P38" s="131"/>
      <c r="Q38" s="70"/>
    </row>
    <row r="39" spans="1:17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</row>
    <row r="41" spans="1:17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</row>
    <row r="42" spans="1:17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</row>
    <row r="43" spans="1:17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</row>
    <row r="44" spans="1:17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</row>
    <row r="45" spans="1:17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17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17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17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8"/>
  <sheetViews>
    <sheetView workbookViewId="0">
      <selection activeCell="P32" sqref="P32:P37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</cols>
  <sheetData>
    <row r="1" spans="1:17" ht="30" x14ac:dyDescent="0.25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24.95" customHeight="1" thickBot="1" x14ac:dyDescent="0.3">
      <c r="A9" s="111"/>
      <c r="B9" s="112"/>
      <c r="C9" s="112"/>
      <c r="D9" s="112"/>
      <c r="E9" s="112"/>
      <c r="F9" s="113"/>
      <c r="G9" s="21"/>
      <c r="H9" s="110"/>
      <c r="I9" s="110"/>
      <c r="J9" s="110"/>
      <c r="K9" s="21"/>
      <c r="L9" s="107"/>
      <c r="M9" s="108"/>
      <c r="N9" s="108"/>
      <c r="O9" s="108"/>
      <c r="P9" s="108"/>
      <c r="Q9" s="109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x14ac:dyDescent="0.25">
      <c r="A11" s="114">
        <v>1</v>
      </c>
      <c r="B11" s="10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37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15"/>
      <c r="Q11" s="114">
        <v>2</v>
      </c>
    </row>
    <row r="12" spans="1:17" x14ac:dyDescent="0.25">
      <c r="A12" s="102"/>
      <c r="B12" s="10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16"/>
      <c r="Q12" s="102"/>
    </row>
    <row r="13" spans="1:17" x14ac:dyDescent="0.25">
      <c r="A13" s="101">
        <v>3</v>
      </c>
      <c r="B13" s="10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37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05"/>
      <c r="Q13" s="101">
        <v>4</v>
      </c>
    </row>
    <row r="14" spans="1:17" x14ac:dyDescent="0.25">
      <c r="A14" s="102"/>
      <c r="B14" s="10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06"/>
      <c r="Q14" s="102"/>
    </row>
    <row r="15" spans="1:17" x14ac:dyDescent="0.25">
      <c r="A15" s="101">
        <v>5</v>
      </c>
      <c r="B15" s="10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37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05"/>
      <c r="Q15" s="101">
        <v>6</v>
      </c>
    </row>
    <row r="16" spans="1:17" x14ac:dyDescent="0.25">
      <c r="A16" s="102"/>
      <c r="B16" s="10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06"/>
      <c r="Q16" s="102"/>
    </row>
    <row r="17" spans="1:17" ht="30" customHeight="1" x14ac:dyDescent="0.25">
      <c r="A17" s="70"/>
      <c r="B17" s="124" t="str">
        <f>IF(H17=J17,"Stechen","Kein Stechen erforderlich")</f>
        <v>Stechen</v>
      </c>
      <c r="C17" s="125"/>
      <c r="D17" s="126"/>
      <c r="E17" s="127" t="s">
        <v>10</v>
      </c>
      <c r="F17" s="128"/>
      <c r="G17" s="71">
        <f>G15+G13+G11</f>
        <v>0</v>
      </c>
      <c r="H17" s="72">
        <f>H15+H13+H11</f>
        <v>12</v>
      </c>
      <c r="I17" s="73" t="s">
        <v>37</v>
      </c>
      <c r="J17" s="74">
        <f>J15+J13+J11</f>
        <v>12</v>
      </c>
      <c r="K17" s="71">
        <f>K15+K13+K11</f>
        <v>0</v>
      </c>
      <c r="L17" s="127" t="s">
        <v>10</v>
      </c>
      <c r="M17" s="128"/>
      <c r="N17" s="129" t="str">
        <f>IF(H17=J17,"Stechen","Kein Stechen erforderlich")</f>
        <v>Stechen</v>
      </c>
      <c r="O17" s="130"/>
      <c r="P17" s="131"/>
      <c r="Q17" s="70"/>
    </row>
    <row r="18" spans="1:17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17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17" x14ac:dyDescent="0.25">
      <c r="A21" s="136">
        <v>1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2</v>
      </c>
    </row>
    <row r="22" spans="1:17" x14ac:dyDescent="0.25">
      <c r="A22" s="137"/>
      <c r="B22" s="143"/>
      <c r="C22" s="110" t="s">
        <v>36</v>
      </c>
      <c r="D22" s="138"/>
      <c r="E22" s="75"/>
      <c r="F22" s="38"/>
      <c r="G22" s="37"/>
      <c r="H22" s="139"/>
      <c r="I22" s="140"/>
      <c r="J22" s="37"/>
      <c r="K22" s="76"/>
      <c r="L22" s="35" t="s">
        <v>45</v>
      </c>
      <c r="M22" s="36" t="s">
        <v>45</v>
      </c>
      <c r="N22" s="141" t="s">
        <v>36</v>
      </c>
      <c r="O22" s="110"/>
      <c r="P22" s="147"/>
      <c r="Q22" s="137"/>
    </row>
    <row r="23" spans="1:17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</row>
    <row r="24" spans="1:17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</row>
    <row r="25" spans="1:17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</row>
    <row r="26" spans="1:17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</row>
    <row r="27" spans="1:17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25">
      <c r="A28" s="100" t="s">
        <v>56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30" spans="1:17" ht="24.95" customHeight="1" thickBot="1" x14ac:dyDescent="0.3">
      <c r="A30" s="107"/>
      <c r="B30" s="108"/>
      <c r="C30" s="108"/>
      <c r="D30" s="108"/>
      <c r="E30" s="108"/>
      <c r="F30" s="109"/>
      <c r="G30" s="21"/>
      <c r="H30" s="110"/>
      <c r="I30" s="110"/>
      <c r="J30" s="110"/>
      <c r="K30" s="21"/>
      <c r="L30" s="111"/>
      <c r="M30" s="112"/>
      <c r="N30" s="112"/>
      <c r="O30" s="112"/>
      <c r="P30" s="112"/>
      <c r="Q30" s="113"/>
    </row>
    <row r="31" spans="1:17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</row>
    <row r="32" spans="1:17" ht="15" customHeight="1" x14ac:dyDescent="0.25">
      <c r="A32" s="114">
        <v>1</v>
      </c>
      <c r="B32" s="10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37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15"/>
      <c r="Q32" s="114">
        <v>2</v>
      </c>
    </row>
    <row r="33" spans="1:17" ht="15" customHeight="1" x14ac:dyDescent="0.25">
      <c r="A33" s="102"/>
      <c r="B33" s="10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16"/>
      <c r="Q33" s="102"/>
    </row>
    <row r="34" spans="1:17" ht="15" customHeight="1" x14ac:dyDescent="0.25">
      <c r="A34" s="101">
        <v>2</v>
      </c>
      <c r="B34" s="10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37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05"/>
      <c r="Q34" s="101">
        <v>4</v>
      </c>
    </row>
    <row r="35" spans="1:17" ht="15" customHeight="1" x14ac:dyDescent="0.25">
      <c r="A35" s="102"/>
      <c r="B35" s="10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06"/>
      <c r="Q35" s="102"/>
    </row>
    <row r="36" spans="1:17" ht="15" customHeight="1" x14ac:dyDescent="0.25">
      <c r="A36" s="101">
        <v>3</v>
      </c>
      <c r="B36" s="10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37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05"/>
      <c r="Q36" s="101">
        <v>6</v>
      </c>
    </row>
    <row r="37" spans="1:17" ht="15" customHeight="1" x14ac:dyDescent="0.25">
      <c r="A37" s="102"/>
      <c r="B37" s="10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06"/>
      <c r="Q37" s="102"/>
    </row>
    <row r="38" spans="1:17" ht="30" customHeight="1" x14ac:dyDescent="0.25">
      <c r="A38" s="70"/>
      <c r="B38" s="124" t="str">
        <f>IF(H38=J38,"Stechen","Kein Stechen erforderlich")</f>
        <v>Stechen</v>
      </c>
      <c r="C38" s="125"/>
      <c r="D38" s="126"/>
      <c r="E38" s="127" t="s">
        <v>10</v>
      </c>
      <c r="F38" s="128"/>
      <c r="G38" s="71">
        <f>G36+G34+G32</f>
        <v>0</v>
      </c>
      <c r="H38" s="72">
        <f>H36+H34+H32</f>
        <v>12</v>
      </c>
      <c r="I38" s="73" t="s">
        <v>37</v>
      </c>
      <c r="J38" s="74">
        <f>J36+J34+J32</f>
        <v>12</v>
      </c>
      <c r="K38" s="71">
        <f>K36+K34+K32</f>
        <v>0</v>
      </c>
      <c r="L38" s="127" t="s">
        <v>10</v>
      </c>
      <c r="M38" s="128"/>
      <c r="N38" s="129" t="str">
        <f>IF(H38=J38,"Stechen","Kein Stechen erforderlich")</f>
        <v>Stechen</v>
      </c>
      <c r="O38" s="130"/>
      <c r="P38" s="131"/>
      <c r="Q38" s="70"/>
    </row>
    <row r="39" spans="1:17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</row>
    <row r="41" spans="1:17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</row>
    <row r="42" spans="1:17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</row>
    <row r="43" spans="1:17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</row>
    <row r="44" spans="1:17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</row>
    <row r="45" spans="1:17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17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17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17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"/>
  <sheetViews>
    <sheetView tabSelected="1" workbookViewId="0">
      <selection activeCell="R18" sqref="R18"/>
    </sheetView>
  </sheetViews>
  <sheetFormatPr baseColWidth="10" defaultRowHeight="15" x14ac:dyDescent="0.25"/>
  <cols>
    <col min="1" max="1" width="6.42578125" customWidth="1"/>
    <col min="2" max="2" width="25.7109375" bestFit="1" customWidth="1"/>
    <col min="3" max="20" width="8.7109375" customWidth="1"/>
  </cols>
  <sheetData>
    <row r="1" spans="1:20" x14ac:dyDescent="0.2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1.25" customHeight="1" thickBot="1" x14ac:dyDescent="0.3">
      <c r="C3" s="160"/>
      <c r="D3" s="160"/>
      <c r="E3" s="160"/>
    </row>
    <row r="4" spans="1:20" s="7" customFormat="1" ht="18.75" x14ac:dyDescent="0.3">
      <c r="C4" s="157" t="s">
        <v>5</v>
      </c>
      <c r="D4" s="158"/>
      <c r="E4" s="159"/>
      <c r="F4" s="157" t="s">
        <v>6</v>
      </c>
      <c r="G4" s="158"/>
      <c r="H4" s="159"/>
      <c r="I4" s="157" t="s">
        <v>7</v>
      </c>
      <c r="J4" s="158"/>
      <c r="K4" s="159"/>
      <c r="L4" s="157" t="s">
        <v>8</v>
      </c>
      <c r="M4" s="158"/>
      <c r="N4" s="159"/>
      <c r="O4" s="157" t="s">
        <v>9</v>
      </c>
      <c r="P4" s="158"/>
      <c r="Q4" s="159"/>
      <c r="R4" s="157" t="s">
        <v>10</v>
      </c>
      <c r="S4" s="158"/>
      <c r="T4" s="159"/>
    </row>
    <row r="5" spans="1:20" s="7" customFormat="1" ht="18.75" x14ac:dyDescent="0.3">
      <c r="A5" s="5" t="s">
        <v>0</v>
      </c>
      <c r="B5" s="12" t="s">
        <v>1</v>
      </c>
      <c r="C5" s="15" t="s">
        <v>17</v>
      </c>
      <c r="D5" s="6" t="s">
        <v>26</v>
      </c>
      <c r="E5" s="16" t="s">
        <v>27</v>
      </c>
      <c r="F5" s="15" t="s">
        <v>17</v>
      </c>
      <c r="G5" s="6" t="s">
        <v>26</v>
      </c>
      <c r="H5" s="16" t="s">
        <v>27</v>
      </c>
      <c r="I5" s="15" t="s">
        <v>17</v>
      </c>
      <c r="J5" s="6" t="s">
        <v>26</v>
      </c>
      <c r="K5" s="16" t="s">
        <v>27</v>
      </c>
      <c r="L5" s="15" t="s">
        <v>17</v>
      </c>
      <c r="M5" s="6" t="s">
        <v>26</v>
      </c>
      <c r="N5" s="16" t="s">
        <v>27</v>
      </c>
      <c r="O5" s="15" t="s">
        <v>17</v>
      </c>
      <c r="P5" s="6" t="s">
        <v>26</v>
      </c>
      <c r="Q5" s="16" t="s">
        <v>27</v>
      </c>
      <c r="R5" s="15" t="s">
        <v>17</v>
      </c>
      <c r="S5" s="6" t="s">
        <v>26</v>
      </c>
      <c r="T5" s="16" t="s">
        <v>27</v>
      </c>
    </row>
    <row r="6" spans="1:20" s="4" customFormat="1" ht="18.75" x14ac:dyDescent="0.3">
      <c r="A6" s="8">
        <v>1</v>
      </c>
      <c r="B6" s="13" t="s">
        <v>2</v>
      </c>
      <c r="C6" s="19">
        <f>VLOOKUP($B6,'Runde 1'!$U:$X,2,FALSE)</f>
        <v>1144</v>
      </c>
      <c r="D6" s="11">
        <f>VLOOKUP($B6,'Runde 1'!$U:$X,3,FALSE)</f>
        <v>11</v>
      </c>
      <c r="E6" s="20">
        <f>VLOOKUP($B6,'Runde 1'!$U:$X,4,FALSE)</f>
        <v>0</v>
      </c>
      <c r="F6" s="19">
        <f>IFERROR(VLOOKUP($B6,'Runde 2'!$U:$X,2,FALSE),0)</f>
        <v>1150</v>
      </c>
      <c r="G6" s="11">
        <f>IFERROR(VLOOKUP($B6,'Runde 2'!$U:$X,3,FALSE),0)</f>
        <v>13</v>
      </c>
      <c r="H6" s="20">
        <f>IFERROR(VLOOKUP($B6,'Runde 2'!$U:$X,4,FALSE),0)</f>
        <v>3</v>
      </c>
      <c r="I6" s="19">
        <f>IFERROR(VLOOKUP($B6,'Runde 3'!$U:$X,2,FALSE),0)</f>
        <v>1128</v>
      </c>
      <c r="J6" s="11">
        <v>18</v>
      </c>
      <c r="K6" s="20">
        <f>IFERROR(VLOOKUP($B6,'Runde 3'!$U:$X,4,FALSE),0)</f>
        <v>3</v>
      </c>
      <c r="L6" s="19">
        <v>1141</v>
      </c>
      <c r="M6" s="11">
        <v>19</v>
      </c>
      <c r="N6" s="20">
        <v>3</v>
      </c>
      <c r="O6" s="19">
        <f>IFERROR(VLOOKUP($B6,'Runde 5'!$U:$X,2,FALSE),0)</f>
        <v>0</v>
      </c>
      <c r="P6" s="11">
        <f>IFERROR(VLOOKUP($B6,'Runde 5'!$U:$X,3,FALSE),0)</f>
        <v>0</v>
      </c>
      <c r="Q6" s="20">
        <f>IFERROR(VLOOKUP($B6,'Runde 5'!$U:$X,4,FALSE),0)</f>
        <v>0</v>
      </c>
      <c r="R6" s="17">
        <f>C6+F6+I6+L6+O6</f>
        <v>4563</v>
      </c>
      <c r="S6" s="9">
        <f>P6+M6+J6+G6+D6</f>
        <v>61</v>
      </c>
      <c r="T6" s="18">
        <f>Q6+N6+K6+H6+E6</f>
        <v>9</v>
      </c>
    </row>
    <row r="7" spans="1:20" s="4" customFormat="1" ht="18.75" x14ac:dyDescent="0.3">
      <c r="A7" s="10">
        <v>2</v>
      </c>
      <c r="B7" s="14" t="s">
        <v>50</v>
      </c>
      <c r="C7" s="19">
        <f>VLOOKUP($B7,'Runde 1'!$U:$X,2,FALSE)</f>
        <v>1149</v>
      </c>
      <c r="D7" s="11">
        <f>VLOOKUP($B7,'Runde 1'!$U:$X,3,FALSE)</f>
        <v>13</v>
      </c>
      <c r="E7" s="20">
        <f>VLOOKUP($B7,'Runde 1'!$U:$X,4,FALSE)</f>
        <v>3</v>
      </c>
      <c r="F7" s="19">
        <f>IFERROR(VLOOKUP($B7,'Runde 2'!$U:$X,2,FALSE),0)</f>
        <v>1145</v>
      </c>
      <c r="G7" s="11">
        <f>IFERROR(VLOOKUP($B7,'Runde 2'!$U:$X,3,FALSE),0)</f>
        <v>22</v>
      </c>
      <c r="H7" s="20">
        <f>IFERROR(VLOOKUP($B7,'Runde 2'!$U:$X,4,FALSE),0)</f>
        <v>3</v>
      </c>
      <c r="I7" s="19">
        <f>IFERROR(VLOOKUP($B7,'Runde 3'!$U:$X,2,FALSE),0)</f>
        <v>766</v>
      </c>
      <c r="J7" s="11">
        <f>IFERROR(VLOOKUP($B7,'Runde 3'!$U:$X,3,FALSE),0)</f>
        <v>3</v>
      </c>
      <c r="K7" s="20">
        <f>IFERROR(VLOOKUP($B7,'Runde 3'!$U:$X,4,FALSE),0)</f>
        <v>0</v>
      </c>
      <c r="L7" s="19">
        <v>1145</v>
      </c>
      <c r="M7" s="11">
        <v>23</v>
      </c>
      <c r="N7" s="20">
        <v>3</v>
      </c>
      <c r="O7" s="19">
        <f>IFERROR(VLOOKUP($B7,'Runde 5'!$U:$X,2,FALSE),0)</f>
        <v>0</v>
      </c>
      <c r="P7" s="11">
        <f>IFERROR(VLOOKUP($B7,'Runde 5'!$U:$X,3,FALSE),0)</f>
        <v>0</v>
      </c>
      <c r="Q7" s="20">
        <f>IFERROR(VLOOKUP($B7,'Runde 5'!$U:$X,4,FALSE),0)</f>
        <v>0</v>
      </c>
      <c r="R7" s="19">
        <f>C7+F7+I7+L7+O7</f>
        <v>4205</v>
      </c>
      <c r="S7" s="11">
        <f>P7+M7+J7+G7+D7</f>
        <v>61</v>
      </c>
      <c r="T7" s="20">
        <f>Q7+N7+K7+H7+E7</f>
        <v>9</v>
      </c>
    </row>
    <row r="8" spans="1:20" s="4" customFormat="1" ht="18.75" x14ac:dyDescent="0.3">
      <c r="A8" s="10">
        <v>3</v>
      </c>
      <c r="B8" s="14" t="s">
        <v>16</v>
      </c>
      <c r="C8" s="19">
        <f>VLOOKUP($B8,'Runde 1'!$U:$X,2,FALSE)</f>
        <v>1146</v>
      </c>
      <c r="D8" s="11">
        <f>VLOOKUP($B8,'Runde 1'!$U:$X,3,FALSE)</f>
        <v>12</v>
      </c>
      <c r="E8" s="20">
        <f>VLOOKUP($B8,'Runde 1'!$U:$X,4,FALSE)</f>
        <v>2</v>
      </c>
      <c r="F8" s="19">
        <f>IFERROR(VLOOKUP($B8,'Runde 2'!$U:$X,2,FALSE),0)</f>
        <v>1146</v>
      </c>
      <c r="G8" s="11">
        <f>IFERROR(VLOOKUP($B8,'Runde 2'!$U:$X,3,FALSE),0)</f>
        <v>11</v>
      </c>
      <c r="H8" s="20">
        <f>IFERROR(VLOOKUP($B8,'Runde 2'!$U:$X,4,FALSE),0)</f>
        <v>0</v>
      </c>
      <c r="I8" s="19">
        <f>IFERROR(VLOOKUP($B8,'Runde 3'!$U:$X,2,FALSE),0)</f>
        <v>1144</v>
      </c>
      <c r="J8" s="11">
        <f>IFERROR(VLOOKUP($B8,'Runde 3'!$U:$X,3,FALSE),0)</f>
        <v>18</v>
      </c>
      <c r="K8" s="20">
        <f>IFERROR(VLOOKUP($B8,'Runde 3'!$U:$X,4,FALSE),0)</f>
        <v>3</v>
      </c>
      <c r="L8" s="19">
        <v>1169</v>
      </c>
      <c r="M8" s="11">
        <v>20</v>
      </c>
      <c r="N8" s="20">
        <v>3</v>
      </c>
      <c r="O8" s="19">
        <f>IFERROR(VLOOKUP($B8,'Runde 5'!$U:$X,2,FALSE),0)</f>
        <v>0</v>
      </c>
      <c r="P8" s="11">
        <f>IFERROR(VLOOKUP($B8,'Runde 5'!$U:$X,3,FALSE),0)</f>
        <v>0</v>
      </c>
      <c r="Q8" s="20">
        <f>IFERROR(VLOOKUP($B8,'Runde 5'!$U:$X,4,FALSE),0)</f>
        <v>0</v>
      </c>
      <c r="R8" s="19">
        <f>C8+F8+I8+L8+O8</f>
        <v>4605</v>
      </c>
      <c r="S8" s="11">
        <f>P8+M8+J8+G8+D8</f>
        <v>61</v>
      </c>
      <c r="T8" s="20">
        <f>Q8+N8+K8+H8+E8</f>
        <v>8</v>
      </c>
    </row>
    <row r="9" spans="1:20" s="4" customFormat="1" ht="18.75" x14ac:dyDescent="0.3">
      <c r="A9" s="8">
        <v>4</v>
      </c>
      <c r="B9" s="14" t="s">
        <v>11</v>
      </c>
      <c r="C9" s="19">
        <f>VLOOKUP($B9,'Runde 1'!$U:$X,2,FALSE)</f>
        <v>1133</v>
      </c>
      <c r="D9" s="11">
        <f>VLOOKUP($B9,'Runde 1'!$U:$X,3,FALSE)</f>
        <v>12</v>
      </c>
      <c r="E9" s="20">
        <f>VLOOKUP($B9,'Runde 1'!$U:$X,4,FALSE)</f>
        <v>1</v>
      </c>
      <c r="F9" s="19">
        <f>IFERROR(VLOOKUP($B9,'Runde 2'!$U:$X,2,FALSE),0)</f>
        <v>1129</v>
      </c>
      <c r="G9" s="11">
        <f>IFERROR(VLOOKUP($B9,'Runde 2'!$U:$X,3,FALSE),0)</f>
        <v>19</v>
      </c>
      <c r="H9" s="20">
        <f>IFERROR(VLOOKUP($B9,'Runde 2'!$U:$X,4,FALSE),0)</f>
        <v>3</v>
      </c>
      <c r="I9" s="19">
        <f>IFERROR(VLOOKUP($B9,'Runde 3'!$U:$X,2,FALSE),0)</f>
        <v>1137</v>
      </c>
      <c r="J9" s="11">
        <f>IFERROR(VLOOKUP($B9,'Runde 3'!$U:$X,3,FALSE),0)</f>
        <v>20</v>
      </c>
      <c r="K9" s="20">
        <f>IFERROR(VLOOKUP($B9,'Runde 3'!$U:$X,4,FALSE),0)</f>
        <v>3</v>
      </c>
      <c r="L9" s="19">
        <v>1120</v>
      </c>
      <c r="M9" s="11">
        <v>5</v>
      </c>
      <c r="N9" s="20">
        <f>IFERROR(VLOOKUP($B9,'Runde 4'!$U:$X,4,FALSE),0)</f>
        <v>0</v>
      </c>
      <c r="O9" s="19">
        <f>IFERROR(VLOOKUP($B9,'Runde 5'!$U:$X,2,FALSE),0)</f>
        <v>0</v>
      </c>
      <c r="P9" s="11">
        <f>IFERROR(VLOOKUP($B9,'Runde 5'!$U:$X,3,FALSE),0)</f>
        <v>0</v>
      </c>
      <c r="Q9" s="20">
        <f>IFERROR(VLOOKUP($B9,'Runde 5'!$U:$X,4,FALSE),0)</f>
        <v>0</v>
      </c>
      <c r="R9" s="19">
        <f>C9+F9+I9+L9+O9</f>
        <v>4519</v>
      </c>
      <c r="S9" s="11">
        <f>P9+M9+J9+G9+D9</f>
        <v>56</v>
      </c>
      <c r="T9" s="20">
        <f>Q9+N9+K9+H9+E9</f>
        <v>7</v>
      </c>
    </row>
    <row r="10" spans="1:20" s="4" customFormat="1" ht="18.75" x14ac:dyDescent="0.3">
      <c r="A10" s="10">
        <v>5</v>
      </c>
      <c r="B10" s="14" t="s">
        <v>73</v>
      </c>
      <c r="C10" s="19">
        <f>VLOOKUP($B10,'Runde 1'!$U:$X,2,FALSE)</f>
        <v>1083</v>
      </c>
      <c r="D10" s="11">
        <f>VLOOKUP($B10,'Runde 1'!$U:$X,3,FALSE)</f>
        <v>15</v>
      </c>
      <c r="E10" s="20">
        <f>VLOOKUP($B10,'Runde 1'!$U:$X,4,FALSE)</f>
        <v>3</v>
      </c>
      <c r="F10" s="19">
        <f>IFERROR(VLOOKUP($B10,'Runde 2'!$U:$X,2,FALSE),0)</f>
        <v>1095</v>
      </c>
      <c r="G10" s="11">
        <f>IFERROR(VLOOKUP($B10,'Runde 2'!$U:$X,3,FALSE),0)</f>
        <v>2</v>
      </c>
      <c r="H10" s="20">
        <f>IFERROR(VLOOKUP($B10,'Runde 2'!$U:$X,4,FALSE),0)</f>
        <v>0</v>
      </c>
      <c r="I10" s="19">
        <f>IFERROR(VLOOKUP($B10,'Runde 3'!$U:$X,2,FALSE),0)</f>
        <v>1105</v>
      </c>
      <c r="J10" s="11">
        <f>IFERROR(VLOOKUP($B10,'Runde 3'!$U:$X,3,FALSE),0)</f>
        <v>4</v>
      </c>
      <c r="K10" s="20">
        <f>IFERROR(VLOOKUP($B10,'Runde 3'!$U:$X,4,FALSE),0)</f>
        <v>0</v>
      </c>
      <c r="L10" s="19">
        <v>1124</v>
      </c>
      <c r="M10" s="11">
        <v>4</v>
      </c>
      <c r="N10" s="20">
        <f>IFERROR(VLOOKUP($B10,'Runde 4'!$U:$X,4,FALSE),0)</f>
        <v>0</v>
      </c>
      <c r="O10" s="19">
        <f>IFERROR(VLOOKUP($B10,'Runde 5'!$U:$X,2,FALSE),0)</f>
        <v>0</v>
      </c>
      <c r="P10" s="11">
        <f>IFERROR(VLOOKUP($B10,'Runde 5'!$U:$X,3,FALSE),0)</f>
        <v>0</v>
      </c>
      <c r="Q10" s="20">
        <f>IFERROR(VLOOKUP($B10,'Runde 5'!$U:$X,4,FALSE),0)</f>
        <v>0</v>
      </c>
      <c r="R10" s="19">
        <f>C10+F10+I10+L10+O10</f>
        <v>4407</v>
      </c>
      <c r="S10" s="11">
        <f>P10+M10+J10+G10+D10</f>
        <v>25</v>
      </c>
      <c r="T10" s="20">
        <f>Q10+N10+K10+H10+E10</f>
        <v>3</v>
      </c>
    </row>
    <row r="11" spans="1:20" s="4" customFormat="1" ht="18.75" x14ac:dyDescent="0.3">
      <c r="A11" s="10">
        <v>6</v>
      </c>
      <c r="B11" s="14" t="s">
        <v>51</v>
      </c>
      <c r="C11" s="19">
        <f>VLOOKUP($B11,'Runde 1'!$U:$X,2,FALSE)</f>
        <v>1091</v>
      </c>
      <c r="D11" s="11">
        <f>VLOOKUP($B11,'Runde 1'!$U:$X,3,FALSE)</f>
        <v>9</v>
      </c>
      <c r="E11" s="20">
        <f>VLOOKUP($B11,'Runde 1'!$U:$X,4,FALSE)</f>
        <v>0</v>
      </c>
      <c r="F11" s="19">
        <f>IFERROR(VLOOKUP($B11,'Runde 2'!$U:$X,2,FALSE),0)</f>
        <v>1122</v>
      </c>
      <c r="G11" s="11">
        <f>IFERROR(VLOOKUP($B11,'Runde 2'!$U:$X,3,FALSE),0)</f>
        <v>5</v>
      </c>
      <c r="H11" s="20">
        <f>IFERROR(VLOOKUP($B11,'Runde 2'!$U:$X,4,FALSE),0)</f>
        <v>0</v>
      </c>
      <c r="I11" s="19">
        <f>IFERROR(VLOOKUP($B11,'Runde 3'!$U:$X,2,FALSE),0)</f>
        <v>1101</v>
      </c>
      <c r="J11" s="11">
        <f>IFERROR(VLOOKUP($B11,'Runde 3'!$U:$X,3,FALSE),0)</f>
        <v>6</v>
      </c>
      <c r="K11" s="20">
        <f>IFERROR(VLOOKUP($B11,'Runde 3'!$U:$X,4,FALSE),0)</f>
        <v>0</v>
      </c>
      <c r="L11" s="19">
        <v>1081</v>
      </c>
      <c r="M11" s="11">
        <v>1</v>
      </c>
      <c r="N11" s="20">
        <f>IFERROR(VLOOKUP($B11,'Runde 4'!$U:$X,4,FALSE),0)</f>
        <v>0</v>
      </c>
      <c r="O11" s="19">
        <f>IFERROR(VLOOKUP($B11,'Runde 5'!$U:$X,2,FALSE),0)</f>
        <v>0</v>
      </c>
      <c r="P11" s="11">
        <f>IFERROR(VLOOKUP($B11,'Runde 5'!$U:$X,3,FALSE),0)</f>
        <v>0</v>
      </c>
      <c r="Q11" s="20">
        <f>IFERROR(VLOOKUP($B11,'Runde 5'!$U:$X,4,FALSE),0)</f>
        <v>0</v>
      </c>
      <c r="R11" s="19">
        <f>C11+F11+I11+L11+O11</f>
        <v>4395</v>
      </c>
      <c r="S11" s="11">
        <f>P11+M11+J11+G11+D11</f>
        <v>21</v>
      </c>
      <c r="T11" s="20">
        <f>Q11+N11+K11+H11+E11</f>
        <v>0</v>
      </c>
    </row>
  </sheetData>
  <sortState xmlns:xlrd2="http://schemas.microsoft.com/office/spreadsheetml/2017/richdata2" ref="B5:T11">
    <sortCondition descending="1" ref="T5:T11"/>
    <sortCondition descending="1" ref="S5:S11"/>
    <sortCondition descending="1" ref="R5:R11"/>
  </sortState>
  <mergeCells count="8">
    <mergeCell ref="A1:T2"/>
    <mergeCell ref="C4:E4"/>
    <mergeCell ref="F4:H4"/>
    <mergeCell ref="I4:K4"/>
    <mergeCell ref="L4:N4"/>
    <mergeCell ref="O4:Q4"/>
    <mergeCell ref="R4:T4"/>
    <mergeCell ref="C3:E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topLeftCell="A10" workbookViewId="0">
      <selection activeCell="F38" sqref="F38"/>
    </sheetView>
  </sheetViews>
  <sheetFormatPr baseColWidth="10" defaultRowHeight="15" x14ac:dyDescent="0.25"/>
  <cols>
    <col min="1" max="1" width="25.7109375" bestFit="1" customWidth="1"/>
    <col min="2" max="9" width="10.7109375" customWidth="1"/>
  </cols>
  <sheetData>
    <row r="1" spans="1:9" x14ac:dyDescent="0.25">
      <c r="A1" s="156" t="s">
        <v>68</v>
      </c>
      <c r="B1" s="156"/>
      <c r="C1" s="156"/>
      <c r="D1" s="156"/>
      <c r="E1" s="156"/>
      <c r="F1" s="156"/>
      <c r="G1" s="156"/>
      <c r="H1" s="156"/>
    </row>
    <row r="2" spans="1:9" x14ac:dyDescent="0.25">
      <c r="A2" s="156"/>
      <c r="B2" s="156"/>
      <c r="C2" s="156"/>
      <c r="D2" s="156"/>
      <c r="E2" s="156"/>
      <c r="F2" s="156"/>
      <c r="G2" s="156"/>
      <c r="H2" s="156"/>
    </row>
    <row r="3" spans="1:9" ht="11.25" customHeight="1" x14ac:dyDescent="0.25"/>
    <row r="4" spans="1:9" s="7" customFormat="1" ht="18.75" x14ac:dyDescent="0.3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17</v>
      </c>
      <c r="H4" s="5" t="s">
        <v>15</v>
      </c>
      <c r="I4" s="5" t="s">
        <v>78</v>
      </c>
    </row>
    <row r="5" spans="1:9" s="4" customFormat="1" ht="18.75" x14ac:dyDescent="0.3">
      <c r="A5" s="3" t="s">
        <v>2</v>
      </c>
      <c r="B5" s="2">
        <f>IFERROR(VLOOKUP(A5,'Runde 1'!U:V,2,FALSE),"")</f>
        <v>1144</v>
      </c>
      <c r="C5" s="2">
        <f>IFERROR(VLOOKUP($A5,'Runde 2'!$U:$V,2,FALSE),"")</f>
        <v>1150</v>
      </c>
      <c r="D5" s="2">
        <f>IFERROR(VLOOKUP($A5,'Runde 3'!$U:$V,2,FALSE),"")</f>
        <v>1128</v>
      </c>
      <c r="E5" s="2">
        <f>IFERROR(VLOOKUP($A5,'Runde 4'!$U:$V,2,FALSE),"")</f>
        <v>1141</v>
      </c>
      <c r="F5" s="2" t="str">
        <f>IFERROR(VLOOKUP($A5,'Runde 5'!$U:$V,2,FALSE),"")</f>
        <v/>
      </c>
      <c r="G5" s="2">
        <f>SUM(B5:F5)</f>
        <v>4563</v>
      </c>
      <c r="H5" s="69">
        <f>IFERROR(AVERAGE(B5:F5),"")</f>
        <v>1140.75</v>
      </c>
      <c r="I5" s="2"/>
    </row>
    <row r="6" spans="1:9" ht="15" customHeight="1" x14ac:dyDescent="0.25">
      <c r="A6" s="1" t="s">
        <v>3</v>
      </c>
      <c r="B6" s="2" t="str">
        <f>IFERROR(VLOOKUP($A6,'Runde 1'!$U:$V,2,FALSE),"")</f>
        <v/>
      </c>
      <c r="C6" s="2">
        <f>IFERROR(VLOOKUP($A6,'Runde 2'!$U:$V,2,FALSE),"")</f>
        <v>390</v>
      </c>
      <c r="D6" s="2" t="str">
        <f>IFERROR(VLOOKUP($A6,'Runde 3'!$U:$V,2,FALSE),"")</f>
        <v/>
      </c>
      <c r="E6" s="2">
        <v>394</v>
      </c>
      <c r="F6" s="2" t="str">
        <f>IFERROR(VLOOKUP($A6,'Runde 5'!$U:$V,2,FALSE),"")</f>
        <v/>
      </c>
      <c r="G6" s="2">
        <f>SUM(B6:F6)</f>
        <v>784</v>
      </c>
      <c r="H6" s="69">
        <f>IFERROR(AVERAGE(B6:F6),"")</f>
        <v>392</v>
      </c>
      <c r="I6" s="69">
        <v>389</v>
      </c>
    </row>
    <row r="7" spans="1:9" ht="15" customHeight="1" x14ac:dyDescent="0.25">
      <c r="A7" s="1" t="s">
        <v>4</v>
      </c>
      <c r="B7" s="2">
        <f>IFERROR(VLOOKUP(A7,'Runde 1'!U:V,2,FALSE),"")</f>
        <v>380</v>
      </c>
      <c r="C7" s="2">
        <f>IFERROR(VLOOKUP($A7,'Runde 2'!$U:$V,2,FALSE),"")</f>
        <v>390</v>
      </c>
      <c r="D7" s="2">
        <f>IFERROR(VLOOKUP($A7,'Runde 3'!$U:$V,2,FALSE),"")</f>
        <v>385</v>
      </c>
      <c r="E7" s="2">
        <v>382</v>
      </c>
      <c r="F7" s="2" t="str">
        <f>IFERROR(VLOOKUP($A7,'Runde 5'!$U:$V,2,FALSE),"")</f>
        <v/>
      </c>
      <c r="G7" s="2">
        <f>SUM(B7:F7)</f>
        <v>1537</v>
      </c>
      <c r="H7" s="69">
        <f>IFERROR(AVERAGE(B7:F7),"")</f>
        <v>384.25</v>
      </c>
      <c r="I7" s="69">
        <v>382.4</v>
      </c>
    </row>
    <row r="8" spans="1:9" ht="15" customHeight="1" x14ac:dyDescent="0.25">
      <c r="A8" s="1" t="s">
        <v>48</v>
      </c>
      <c r="B8" s="2">
        <f>IFERROR(VLOOKUP(A8,'Runde 1'!U:V,2,FALSE),"")</f>
        <v>380</v>
      </c>
      <c r="C8" s="2" t="str">
        <f>IFERROR(VLOOKUP($A8,'Runde 2'!$U:$V,2,FALSE),"")</f>
        <v/>
      </c>
      <c r="D8" s="2">
        <f>IFERROR(VLOOKUP($A8,'Runde 3'!$U:$V,2,FALSE),"")</f>
        <v>373</v>
      </c>
      <c r="E8" s="2">
        <v>365</v>
      </c>
      <c r="F8" s="2" t="str">
        <f>IFERROR(VLOOKUP($A8,'Runde 5'!$U:$V,2,FALSE),"")</f>
        <v/>
      </c>
      <c r="G8" s="2">
        <f>SUM(B8:F8)</f>
        <v>1118</v>
      </c>
      <c r="H8" s="69">
        <f>IFERROR(AVERAGE(B8:F8),"")</f>
        <v>372.66666666666669</v>
      </c>
      <c r="I8" s="69">
        <v>377</v>
      </c>
    </row>
    <row r="9" spans="1:9" ht="15" customHeight="1" x14ac:dyDescent="0.25">
      <c r="A9" s="1" t="s">
        <v>53</v>
      </c>
      <c r="B9" s="2">
        <f>IFERROR(VLOOKUP(A9,'Runde 1'!U:V,2,FALSE),"")</f>
        <v>384</v>
      </c>
      <c r="C9" s="2">
        <f>IFERROR(VLOOKUP($A9,'Runde 2'!$U:$V,2,FALSE),"")</f>
        <v>370</v>
      </c>
      <c r="D9" s="2">
        <f>IFERROR(VLOOKUP($A9,'Runde 3'!$U:$V,2,FALSE),"")</f>
        <v>370</v>
      </c>
      <c r="E9" s="2" t="str">
        <f>IFERROR(VLOOKUP($A9,'Runde 4'!$U:$V,2,FALSE),"")</f>
        <v/>
      </c>
      <c r="F9" s="2" t="str">
        <f>IFERROR(VLOOKUP($A9,'Runde 5'!$U:$V,2,FALSE),"")</f>
        <v/>
      </c>
      <c r="G9" s="2">
        <f>SUM(B9:F9)</f>
        <v>1124</v>
      </c>
      <c r="H9" s="69">
        <f>IFERROR(AVERAGE(B9:F9),"")</f>
        <v>374.66666666666669</v>
      </c>
      <c r="I9" s="69"/>
    </row>
    <row r="10" spans="1:9" ht="15" customHeight="1" x14ac:dyDescent="0.25">
      <c r="A10" s="1" t="s">
        <v>49</v>
      </c>
      <c r="B10" s="2" t="str">
        <f>IFERROR(VLOOKUP(A10,'Runde 1'!U:V,2,FALSE),"")</f>
        <v/>
      </c>
      <c r="C10" s="2" t="str">
        <f>IFERROR(VLOOKUP($A10,'Runde 2'!$U:$V,2,FALSE),"")</f>
        <v/>
      </c>
      <c r="D10" s="2" t="str">
        <f>IFERROR(VLOOKUP($A10,'Runde 3'!$U:$V,2,FALSE),"")</f>
        <v/>
      </c>
      <c r="E10" s="2" t="str">
        <f>IFERROR(VLOOKUP($A10,'Runde 4'!$U:$V,2,FALSE),"")</f>
        <v/>
      </c>
      <c r="F10" s="2" t="str">
        <f>IFERROR(VLOOKUP($A10,'Runde 5'!$U:$V,2,FALSE),"")</f>
        <v/>
      </c>
      <c r="G10" s="2">
        <f t="shared" ref="G10:G42" si="0">SUM(B10:F10)</f>
        <v>0</v>
      </c>
      <c r="H10" s="69" t="str">
        <f t="shared" ref="H10:H42" si="1">IFERROR(AVERAGE(B10:F10),"")</f>
        <v/>
      </c>
      <c r="I10" s="69"/>
    </row>
    <row r="11" spans="1:9" s="4" customFormat="1" ht="18.75" x14ac:dyDescent="0.3">
      <c r="A11" s="5" t="s">
        <v>11</v>
      </c>
      <c r="B11" s="2">
        <f>IFERROR(VLOOKUP(A11,'Runde 1'!U:V,2,FALSE),"")</f>
        <v>1133</v>
      </c>
      <c r="C11" s="2">
        <f>IFERROR(VLOOKUP($A11,'Runde 2'!$U:$V,2,FALSE),"")</f>
        <v>1129</v>
      </c>
      <c r="D11" s="2">
        <f>IFERROR(VLOOKUP($A11,'Runde 3'!$U:$V,2,FALSE),"")</f>
        <v>1137</v>
      </c>
      <c r="E11" s="2" t="str">
        <f>IFERROR(VLOOKUP($A11,'Runde 4'!$U:$V,2,FALSE),"")</f>
        <v/>
      </c>
      <c r="F11" s="2" t="str">
        <f>IFERROR(VLOOKUP($A11,'Runde 5'!$U:$V,2,FALSE),"")</f>
        <v/>
      </c>
      <c r="G11" s="2">
        <f t="shared" si="0"/>
        <v>3399</v>
      </c>
      <c r="H11" s="69">
        <f t="shared" si="1"/>
        <v>1133</v>
      </c>
      <c r="I11" s="69"/>
    </row>
    <row r="12" spans="1:9" x14ac:dyDescent="0.25">
      <c r="A12" s="1" t="s">
        <v>12</v>
      </c>
      <c r="B12" s="2">
        <f>IFERROR(VLOOKUP(A12,'Runde 1'!U:V,2,FALSE),"")</f>
        <v>387</v>
      </c>
      <c r="C12" s="2">
        <f>IFERROR(VLOOKUP($A12,'Runde 2'!$U:$V,2,FALSE),"")</f>
        <v>393</v>
      </c>
      <c r="D12" s="2">
        <f>IFERROR(VLOOKUP($A12,'Runde 3'!$U:$V,2,FALSE),"")</f>
        <v>389</v>
      </c>
      <c r="E12" s="2">
        <v>388</v>
      </c>
      <c r="F12" s="2" t="str">
        <f>IFERROR(VLOOKUP($A12,'Runde 5'!$U:$V,2,FALSE),"")</f>
        <v/>
      </c>
      <c r="G12" s="2">
        <f>SUM(B12:F12)</f>
        <v>1557</v>
      </c>
      <c r="H12" s="69">
        <f>IFERROR(AVERAGE(B12:F12),"")</f>
        <v>389.25</v>
      </c>
      <c r="I12" s="69">
        <v>389</v>
      </c>
    </row>
    <row r="13" spans="1:9" x14ac:dyDescent="0.25">
      <c r="A13" s="1" t="s">
        <v>13</v>
      </c>
      <c r="B13" s="2">
        <f>IFERROR(VLOOKUP(A13,'Runde 1'!U:V,2,FALSE),"")</f>
        <v>373</v>
      </c>
      <c r="C13" s="2">
        <f>IFERROR(VLOOKUP($A13,'Runde 2'!$U:$V,2,FALSE),"")</f>
        <v>380</v>
      </c>
      <c r="D13" s="2">
        <f>IFERROR(VLOOKUP($A13,'Runde 3'!$U:$V,2,FALSE),"")</f>
        <v>381</v>
      </c>
      <c r="E13" s="2" t="str">
        <f>IFERROR(VLOOKUP($A13,'Runde 4'!$U:$V,2,FALSE),"")</f>
        <v/>
      </c>
      <c r="F13" s="2" t="str">
        <f>IFERROR(VLOOKUP($A13,'Runde 5'!$U:$V,2,FALSE),"")</f>
        <v/>
      </c>
      <c r="G13" s="2">
        <f>SUM(B13:F13)</f>
        <v>1134</v>
      </c>
      <c r="H13" s="69">
        <f>IFERROR(AVERAGE(B13:F13),"")</f>
        <v>378</v>
      </c>
      <c r="I13" s="69">
        <v>378.5</v>
      </c>
    </row>
    <row r="14" spans="1:9" x14ac:dyDescent="0.25">
      <c r="A14" s="1" t="s">
        <v>14</v>
      </c>
      <c r="B14" s="2" t="str">
        <f>IFERROR(VLOOKUP(A14,'Runde 1'!U:V,2,FALSE),"")</f>
        <v/>
      </c>
      <c r="C14" s="2" t="str">
        <f>IFERROR(VLOOKUP($A14,'Runde 2'!$U:$V,2,FALSE),"")</f>
        <v/>
      </c>
      <c r="D14" s="2" t="str">
        <f>IFERROR(VLOOKUP($A14,'Runde 3'!$U:$V,2,FALSE),"")</f>
        <v/>
      </c>
      <c r="E14" s="2" t="str">
        <f>IFERROR(VLOOKUP($A14,'Runde 4'!$U:$V,2,FALSE),"")</f>
        <v/>
      </c>
      <c r="F14" s="2" t="str">
        <f>IFERROR(VLOOKUP($A14,'Runde 5'!$U:$V,2,FALSE),"")</f>
        <v/>
      </c>
      <c r="G14" s="2">
        <f>SUM(B14:F14)</f>
        <v>0</v>
      </c>
      <c r="H14" s="69" t="str">
        <f>IFERROR(AVERAGE(B14:F14),"")</f>
        <v/>
      </c>
      <c r="I14" s="69">
        <v>375.25</v>
      </c>
    </row>
    <row r="15" spans="1:9" x14ac:dyDescent="0.25">
      <c r="A15" s="1" t="s">
        <v>52</v>
      </c>
      <c r="B15" s="2">
        <f>IFERROR(VLOOKUP(A15,'Runde 1'!U:V,2,FALSE),"")</f>
        <v>373</v>
      </c>
      <c r="C15" s="2">
        <f>IFERROR(VLOOKUP($A15,'Runde 2'!$U:$V,2,FALSE),"")</f>
        <v>356</v>
      </c>
      <c r="D15" s="2">
        <f>IFERROR(VLOOKUP($A15,'Runde 3'!$U:$V,2,FALSE),"")</f>
        <v>367</v>
      </c>
      <c r="E15" s="2">
        <v>373</v>
      </c>
      <c r="F15" s="2" t="str">
        <f>IFERROR(VLOOKUP($A15,'Runde 5'!$U:$V,2,FALSE),"")</f>
        <v/>
      </c>
      <c r="G15" s="2">
        <f>SUM(B15:F15)</f>
        <v>1469</v>
      </c>
      <c r="H15" s="69">
        <f>IFERROR(AVERAGE(B15:F15),"")</f>
        <v>367.25</v>
      </c>
      <c r="I15" s="69">
        <v>370</v>
      </c>
    </row>
    <row r="16" spans="1:9" x14ac:dyDescent="0.25">
      <c r="A16" s="1" t="s">
        <v>85</v>
      </c>
      <c r="B16" s="2" t="str">
        <f>IFERROR(VLOOKUP(A16,'Runde 1'!U:V,2,FALSE),"")</f>
        <v/>
      </c>
      <c r="C16" s="2" t="str">
        <f>IFERROR(VLOOKUP($A16,'Runde 2'!$U:$V,2,FALSE),"")</f>
        <v/>
      </c>
      <c r="D16" s="2" t="str">
        <f>IFERROR(VLOOKUP($A16,'Runde 3'!$U:$V,2,FALSE),"")</f>
        <v/>
      </c>
      <c r="E16" s="2">
        <v>359</v>
      </c>
      <c r="F16" s="2" t="str">
        <f>IFERROR(VLOOKUP($A16,'Runde 5'!$U:$V,2,FALSE),"")</f>
        <v/>
      </c>
      <c r="G16" s="2">
        <f t="shared" si="0"/>
        <v>359</v>
      </c>
      <c r="H16" s="69">
        <f t="shared" si="1"/>
        <v>359</v>
      </c>
      <c r="I16" s="69"/>
    </row>
    <row r="17" spans="1:9" s="4" customFormat="1" ht="18.75" x14ac:dyDescent="0.3">
      <c r="A17" s="5" t="s">
        <v>73</v>
      </c>
      <c r="B17" s="2">
        <f>IFERROR(VLOOKUP(A17,'Runde 1'!U:V,2,FALSE),"")</f>
        <v>1083</v>
      </c>
      <c r="C17" s="2">
        <f>IFERROR(VLOOKUP($A17,'Runde 2'!$U:$V,2,FALSE),"")</f>
        <v>1095</v>
      </c>
      <c r="D17" s="2">
        <f>IFERROR(VLOOKUP($A17,'Runde 3'!$U:$V,2,FALSE),"")</f>
        <v>1105</v>
      </c>
      <c r="E17" s="2">
        <f>IFERROR(VLOOKUP($A17,'Runde 4'!$U:$V,2,FALSE),"")</f>
        <v>1124</v>
      </c>
      <c r="F17" s="2" t="str">
        <f>IFERROR(VLOOKUP($A17,'Runde 5'!$U:$V,2,FALSE),"")</f>
        <v/>
      </c>
      <c r="G17" s="2">
        <f t="shared" si="0"/>
        <v>4407</v>
      </c>
      <c r="H17" s="69">
        <f t="shared" si="1"/>
        <v>1101.75</v>
      </c>
      <c r="I17" s="69"/>
    </row>
    <row r="18" spans="1:9" x14ac:dyDescent="0.25">
      <c r="A18" s="1" t="s">
        <v>81</v>
      </c>
      <c r="B18" s="2" t="str">
        <f>IFERROR(VLOOKUP(A18,'Runde 1'!U:V,2,FALSE),"")</f>
        <v/>
      </c>
      <c r="C18" s="2">
        <f>IFERROR(VLOOKUP($A18,'Runde 2'!$U:$V,2,FALSE),"")</f>
        <v>374</v>
      </c>
      <c r="D18" s="2">
        <v>362</v>
      </c>
      <c r="E18" s="2">
        <v>363</v>
      </c>
      <c r="F18" s="2" t="str">
        <f>IFERROR(VLOOKUP($A18,'Runde 5'!$U:$V,2,FALSE),"")</f>
        <v/>
      </c>
      <c r="G18" s="2">
        <f>SUM(B18:F18)</f>
        <v>1099</v>
      </c>
      <c r="H18" s="69">
        <f>IFERROR(AVERAGE(B18:F18),"")</f>
        <v>366.33333333333331</v>
      </c>
      <c r="I18" s="69"/>
    </row>
    <row r="19" spans="1:9" x14ac:dyDescent="0.25">
      <c r="A19" s="1" t="s">
        <v>75</v>
      </c>
      <c r="B19" s="2">
        <f>IFERROR(VLOOKUP(A19,'Runde 1'!U:V,2,FALSE),"")</f>
        <v>373</v>
      </c>
      <c r="C19" s="2">
        <f>IFERROR(VLOOKUP($A19,'Runde 2'!$U:$V,2,FALSE),"")</f>
        <v>365</v>
      </c>
      <c r="D19" s="2">
        <f>IFERROR(VLOOKUP($A19,'Runde 3'!$U:$V,2,FALSE),"")</f>
        <v>365</v>
      </c>
      <c r="E19" s="2">
        <v>376</v>
      </c>
      <c r="F19" s="2" t="str">
        <f>IFERROR(VLOOKUP($A19,'Runde 5'!$U:$V,2,FALSE),"")</f>
        <v/>
      </c>
      <c r="G19" s="2">
        <f>SUM(B19:F19)</f>
        <v>1479</v>
      </c>
      <c r="H19" s="69">
        <f>IFERROR(AVERAGE(B19:F19),"")</f>
        <v>369.75</v>
      </c>
      <c r="I19" s="69"/>
    </row>
    <row r="20" spans="1:9" x14ac:dyDescent="0.25">
      <c r="A20" s="1" t="s">
        <v>76</v>
      </c>
      <c r="B20" s="2">
        <f>IFERROR(VLOOKUP(A20,'Runde 1'!U:V,2,FALSE),"")</f>
        <v>367</v>
      </c>
      <c r="C20" s="2" t="str">
        <f>IFERROR(VLOOKUP($A20,'Runde 2'!$U:$V,2,FALSE),"")</f>
        <v/>
      </c>
      <c r="D20" s="2">
        <v>378</v>
      </c>
      <c r="E20" s="2">
        <v>385</v>
      </c>
      <c r="F20" s="2" t="str">
        <f>IFERROR(VLOOKUP($A20,'Runde 5'!$U:$V,2,FALSE),"")</f>
        <v/>
      </c>
      <c r="G20" s="2">
        <f>SUM(B20:F20)</f>
        <v>1130</v>
      </c>
      <c r="H20" s="69">
        <f>IFERROR(AVERAGE(B20:F20),"")</f>
        <v>376.66666666666669</v>
      </c>
      <c r="I20" s="69"/>
    </row>
    <row r="21" spans="1:9" x14ac:dyDescent="0.25">
      <c r="A21" s="1" t="s">
        <v>82</v>
      </c>
      <c r="B21" s="2" t="str">
        <f>IFERROR(VLOOKUP(A21,'Runde 1'!U:V,2,FALSE),"")</f>
        <v/>
      </c>
      <c r="C21" s="2">
        <f>IFERROR(VLOOKUP($A21,'Runde 2'!$U:$V,2,FALSE),"")</f>
        <v>356</v>
      </c>
      <c r="D21" s="2" t="str">
        <f>IFERROR(VLOOKUP($A21,'Runde 3'!$U:$V,2,FALSE),"")</f>
        <v/>
      </c>
      <c r="E21" s="2" t="str">
        <f>IFERROR(VLOOKUP($A21,'Runde 4'!$U:$V,2,FALSE),"")</f>
        <v/>
      </c>
      <c r="F21" s="2" t="str">
        <f>IFERROR(VLOOKUP($A21,'Runde 5'!$U:$V,2,FALSE),"")</f>
        <v/>
      </c>
      <c r="G21" s="2">
        <f>SUM(B21:F21)</f>
        <v>356</v>
      </c>
      <c r="H21" s="69">
        <f>IFERROR(AVERAGE(B21:F21),"")</f>
        <v>356</v>
      </c>
      <c r="I21" s="69"/>
    </row>
    <row r="22" spans="1:9" x14ac:dyDescent="0.25">
      <c r="A22" s="1" t="s">
        <v>77</v>
      </c>
      <c r="B22" s="2">
        <f>IFERROR(VLOOKUP(A22,'Runde 1'!U:V,2,FALSE),"")</f>
        <v>343</v>
      </c>
      <c r="C22" s="2" t="str">
        <f>IFERROR(VLOOKUP($A22,'Runde 2'!$U:$V,2,FALSE),"")</f>
        <v/>
      </c>
      <c r="D22" s="2" t="str">
        <f>IFERROR(VLOOKUP($A22,'Runde 3'!$U:$V,2,FALSE),"")</f>
        <v/>
      </c>
      <c r="E22" s="2" t="str">
        <f>IFERROR(VLOOKUP($A22,'Runde 4'!$U:$V,2,FALSE),"")</f>
        <v/>
      </c>
      <c r="F22" s="2" t="str">
        <f>IFERROR(VLOOKUP($A22,'Runde 5'!$U:$V,2,FALSE),"")</f>
        <v/>
      </c>
      <c r="G22" s="2">
        <f>SUM(B22:F22)</f>
        <v>343</v>
      </c>
      <c r="H22" s="69">
        <f>IFERROR(AVERAGE(B22:F22),"")</f>
        <v>343</v>
      </c>
      <c r="I22" s="69"/>
    </row>
    <row r="23" spans="1:9" x14ac:dyDescent="0.25">
      <c r="A23" s="1" t="s">
        <v>49</v>
      </c>
      <c r="B23" s="2" t="str">
        <f>IFERROR(VLOOKUP(A23,'Runde 1'!U:V,2,FALSE),"")</f>
        <v/>
      </c>
      <c r="C23" s="2" t="str">
        <f>IFERROR(VLOOKUP($A23,'Runde 2'!$U:$V,2,FALSE),"")</f>
        <v/>
      </c>
      <c r="D23" s="2" t="str">
        <f>IFERROR(VLOOKUP($A23,'Runde 3'!$U:$V,2,FALSE),"")</f>
        <v/>
      </c>
      <c r="E23" s="2" t="str">
        <f>IFERROR(VLOOKUP($A23,'Runde 4'!$U:$V,2,FALSE),"")</f>
        <v/>
      </c>
      <c r="F23" s="2" t="str">
        <f>IFERROR(VLOOKUP($A23,'Runde 5'!$U:$V,2,FALSE),"")</f>
        <v/>
      </c>
      <c r="G23" s="2">
        <f t="shared" ref="G23" si="2">SUM(B23:F23)</f>
        <v>0</v>
      </c>
      <c r="H23" s="69" t="str">
        <f t="shared" ref="H23" si="3">IFERROR(AVERAGE(B23:F23),"")</f>
        <v/>
      </c>
      <c r="I23" s="69"/>
    </row>
    <row r="24" spans="1:9" s="4" customFormat="1" ht="18.75" x14ac:dyDescent="0.3">
      <c r="A24" s="5" t="s">
        <v>51</v>
      </c>
      <c r="B24" s="2">
        <f>IFERROR(VLOOKUP(A24,'Runde 1'!U:V,2,FALSE),"")</f>
        <v>1091</v>
      </c>
      <c r="C24" s="2">
        <f>IFERROR(VLOOKUP($A24,'Runde 2'!$U:$V,2,FALSE),"")</f>
        <v>1122</v>
      </c>
      <c r="D24" s="2">
        <f>IFERROR(VLOOKUP($A24,'Runde 3'!$U:$V,2,FALSE),"")</f>
        <v>1101</v>
      </c>
      <c r="E24" s="2">
        <f>IFERROR(VLOOKUP($A24,'Runde 4'!$U:$V,2,FALSE),"")</f>
        <v>1081</v>
      </c>
      <c r="F24" s="2" t="str">
        <f>IFERROR(VLOOKUP($A24,'Runde 5'!$U:$V,2,FALSE),"")</f>
        <v/>
      </c>
      <c r="G24" s="2">
        <f t="shared" si="0"/>
        <v>4395</v>
      </c>
      <c r="H24" s="69">
        <f t="shared" si="1"/>
        <v>1098.75</v>
      </c>
      <c r="I24" s="69"/>
    </row>
    <row r="25" spans="1:9" x14ac:dyDescent="0.25">
      <c r="A25" s="1" t="s">
        <v>74</v>
      </c>
      <c r="B25" s="2">
        <f>IFERROR(VLOOKUP(A25,'Runde 1'!U:V,2,FALSE),"")</f>
        <v>377</v>
      </c>
      <c r="C25" s="2">
        <f>IFERROR(VLOOKUP($A25,'Runde 2'!$U:$V,2,FALSE),"")</f>
        <v>374</v>
      </c>
      <c r="D25" s="2" t="str">
        <f>IFERROR(VLOOKUP($A25,'Runde 3'!$U:$V,2,FALSE),"")</f>
        <v/>
      </c>
      <c r="E25" s="2" t="str">
        <f>IFERROR(VLOOKUP($A25,'Runde 4'!$U:$V,2,FALSE),"")</f>
        <v/>
      </c>
      <c r="F25" s="2" t="str">
        <f>IFERROR(VLOOKUP($A25,'Runde 5'!$U:$V,2,FALSE),"")</f>
        <v/>
      </c>
      <c r="G25" s="2">
        <f>SUM(B25:F25)</f>
        <v>751</v>
      </c>
      <c r="H25" s="69">
        <f>IFERROR(AVERAGE(B25:F25),"")</f>
        <v>375.5</v>
      </c>
      <c r="I25" s="69"/>
    </row>
    <row r="26" spans="1:9" x14ac:dyDescent="0.25">
      <c r="A26" s="1" t="s">
        <v>24</v>
      </c>
      <c r="B26" s="2" t="str">
        <f>IFERROR(VLOOKUP(A26,'Runde 1'!U:V,2,FALSE),"")</f>
        <v/>
      </c>
      <c r="C26" s="2">
        <f>IFERROR(VLOOKUP($A26,'Runde 2'!$U:$V,2,FALSE),"")</f>
        <v>372</v>
      </c>
      <c r="D26" s="2">
        <f>IFERROR(VLOOKUP($A26,'Runde 3'!$U:$V,2,FALSE),"")</f>
        <v>366</v>
      </c>
      <c r="E26" s="2">
        <v>364</v>
      </c>
      <c r="F26" s="2" t="str">
        <f>IFERROR(VLOOKUP($A26,'Runde 5'!$U:$V,2,FALSE),"")</f>
        <v/>
      </c>
      <c r="G26" s="2">
        <f>SUM(B26:F26)</f>
        <v>1102</v>
      </c>
      <c r="H26" s="69">
        <f>IFERROR(AVERAGE(B26:F26),"")</f>
        <v>367.33333333333331</v>
      </c>
      <c r="I26" s="69">
        <v>361.5</v>
      </c>
    </row>
    <row r="27" spans="1:9" x14ac:dyDescent="0.25">
      <c r="A27" s="1" t="s">
        <v>23</v>
      </c>
      <c r="B27" s="2">
        <f>IFERROR(VLOOKUP(A27,'Runde 1'!U:V,2,FALSE),"")</f>
        <v>362</v>
      </c>
      <c r="C27" s="2">
        <f>IFERROR(VLOOKUP($A27,'Runde 2'!$U:$V,2,FALSE),"")</f>
        <v>376</v>
      </c>
      <c r="D27" s="2">
        <f>IFERROR(VLOOKUP($A27,'Runde 3'!$U:$V,2,FALSE),"")</f>
        <v>363</v>
      </c>
      <c r="E27" s="2">
        <v>362</v>
      </c>
      <c r="F27" s="2" t="str">
        <f>IFERROR(VLOOKUP($A27,'Runde 5'!$U:$V,2,FALSE),"")</f>
        <v/>
      </c>
      <c r="G27" s="2">
        <f>SUM(B27:F27)</f>
        <v>1463</v>
      </c>
      <c r="H27" s="69">
        <f>IFERROR(AVERAGE(B27:F27),"")</f>
        <v>365.75</v>
      </c>
      <c r="I27" s="69"/>
    </row>
    <row r="28" spans="1:9" x14ac:dyDescent="0.25">
      <c r="A28" s="1" t="s">
        <v>83</v>
      </c>
      <c r="B28" s="2" t="str">
        <f>IFERROR(VLOOKUP(A28,'Runde 1'!U:V,2,FALSE),"")</f>
        <v/>
      </c>
      <c r="C28" s="2" t="str">
        <f>IFERROR(VLOOKUP($A28,'Runde 2'!$U:$V,2,FALSE),"")</f>
        <v/>
      </c>
      <c r="D28" s="2">
        <v>372</v>
      </c>
      <c r="E28" s="2">
        <v>355</v>
      </c>
      <c r="F28" s="2" t="str">
        <f>IFERROR(VLOOKUP($A28,'Runde 5'!$U:$V,2,FALSE),"")</f>
        <v/>
      </c>
      <c r="G28" s="2">
        <f>SUM(B28:F28)</f>
        <v>727</v>
      </c>
      <c r="H28" s="69">
        <f>IFERROR(AVERAGE(B28:F28),"")</f>
        <v>363.5</v>
      </c>
      <c r="I28" s="69"/>
    </row>
    <row r="29" spans="1:9" x14ac:dyDescent="0.25">
      <c r="A29" s="1" t="s">
        <v>25</v>
      </c>
      <c r="B29" s="2">
        <f>IFERROR(VLOOKUP(A29,'Runde 1'!U:V,2,FALSE),"")</f>
        <v>352</v>
      </c>
      <c r="C29" s="2" t="str">
        <f>IFERROR(VLOOKUP($A29,'Runde 2'!$U:$V,2,FALSE),"")</f>
        <v/>
      </c>
      <c r="D29" s="2" t="str">
        <f>IFERROR(VLOOKUP($A29,'Runde 3'!$U:$V,2,FALSE),"")</f>
        <v/>
      </c>
      <c r="E29" s="2" t="str">
        <f>IFERROR(VLOOKUP($A29,'Runde 4'!$U:$V,2,FALSE),"")</f>
        <v/>
      </c>
      <c r="F29" s="2" t="str">
        <f>IFERROR(VLOOKUP($A29,'Runde 5'!$U:$V,2,FALSE),"")</f>
        <v/>
      </c>
      <c r="G29" s="2">
        <f>SUM(B29:F29)</f>
        <v>352</v>
      </c>
      <c r="H29" s="69">
        <f>IFERROR(AVERAGE(B29:F29),"")</f>
        <v>352</v>
      </c>
      <c r="I29" s="69"/>
    </row>
    <row r="30" spans="1:9" x14ac:dyDescent="0.25">
      <c r="A30" s="1" t="s">
        <v>49</v>
      </c>
      <c r="B30" s="2" t="str">
        <f>IFERROR(VLOOKUP(A30,'Runde 1'!U:V,2,FALSE),"")</f>
        <v/>
      </c>
      <c r="C30" s="2" t="str">
        <f>IFERROR(VLOOKUP($A30,'Runde 2'!$U:$V,2,FALSE),"")</f>
        <v/>
      </c>
      <c r="D30" s="2" t="str">
        <f>IFERROR(VLOOKUP($A30,'Runde 3'!$U:$V,2,FALSE),"")</f>
        <v/>
      </c>
      <c r="E30" s="2" t="str">
        <f>IFERROR(VLOOKUP($A30,'Runde 4'!$U:$V,2,FALSE),"")</f>
        <v/>
      </c>
      <c r="F30" s="2" t="str">
        <f>IFERROR(VLOOKUP($A30,'Runde 5'!$U:$V,2,FALSE),"")</f>
        <v/>
      </c>
      <c r="G30" s="2">
        <f t="shared" si="0"/>
        <v>0</v>
      </c>
      <c r="H30" s="69" t="str">
        <f t="shared" si="1"/>
        <v/>
      </c>
      <c r="I30" s="69"/>
    </row>
    <row r="31" spans="1:9" s="4" customFormat="1" ht="18.75" x14ac:dyDescent="0.3">
      <c r="A31" s="5" t="s">
        <v>16</v>
      </c>
      <c r="B31" s="2">
        <f>IFERROR(VLOOKUP(A31,'Runde 1'!U:V,2,FALSE),"")</f>
        <v>1146</v>
      </c>
      <c r="C31" s="2">
        <f>IFERROR(VLOOKUP($A31,'Runde 2'!$U:$V,2,FALSE),"")</f>
        <v>1146</v>
      </c>
      <c r="D31" s="2">
        <f>IFERROR(VLOOKUP($A31,'Runde 3'!$U:$V,2,FALSE),"")</f>
        <v>1144</v>
      </c>
      <c r="E31" s="2">
        <f>IFERROR(VLOOKUP($A31,'Runde 4'!$U:$V,2,FALSE),"")</f>
        <v>1169</v>
      </c>
      <c r="F31" s="2" t="str">
        <f>IFERROR(VLOOKUP($A31,'Runde 5'!$U:$V,2,FALSE),"")</f>
        <v/>
      </c>
      <c r="G31" s="2">
        <f t="shared" si="0"/>
        <v>4605</v>
      </c>
      <c r="H31" s="69">
        <f t="shared" si="1"/>
        <v>1151.25</v>
      </c>
      <c r="I31" s="69"/>
    </row>
    <row r="32" spans="1:9" x14ac:dyDescent="0.25">
      <c r="A32" s="1" t="s">
        <v>19</v>
      </c>
      <c r="B32" s="2" t="str">
        <f>IFERROR(VLOOKUP(A32,'Runde 1'!U:V,2,FALSE),"")</f>
        <v/>
      </c>
      <c r="C32" s="2" t="str">
        <f>IFERROR(VLOOKUP($A32,'Runde 2'!$U:$V,2,FALSE),"")</f>
        <v/>
      </c>
      <c r="D32" s="2">
        <f>IFERROR(VLOOKUP($A32,'Runde 3'!$U:$V,2,FALSE),"")</f>
        <v>389</v>
      </c>
      <c r="E32" s="2">
        <v>392</v>
      </c>
      <c r="F32" s="2" t="str">
        <f>IFERROR(VLOOKUP($A32,'Runde 5'!$U:$V,2,FALSE),"")</f>
        <v/>
      </c>
      <c r="G32" s="2">
        <f>SUM(B32:F32)</f>
        <v>781</v>
      </c>
      <c r="H32" s="69">
        <f>IFERROR(AVERAGE(B32:F32),"")</f>
        <v>390.5</v>
      </c>
      <c r="I32" s="69">
        <v>389.25</v>
      </c>
    </row>
    <row r="33" spans="1:9" x14ac:dyDescent="0.25">
      <c r="A33" s="1" t="s">
        <v>80</v>
      </c>
      <c r="B33" s="2">
        <f>IFERROR(VLOOKUP(A33,'Runde 1'!U:V,2,FALSE),"")</f>
        <v>385</v>
      </c>
      <c r="C33" s="2">
        <f>IFERROR(VLOOKUP($A33,'Runde 2'!$U:$V,2,FALSE),"")</f>
        <v>389</v>
      </c>
      <c r="D33" s="2" t="str">
        <f>IFERROR(VLOOKUP($A33,'Runde 3'!$U:$V,2,FALSE),"")</f>
        <v/>
      </c>
      <c r="E33" s="2">
        <v>394</v>
      </c>
      <c r="F33" s="2" t="str">
        <f>IFERROR(VLOOKUP($A33,'Runde 5'!$U:$V,2,FALSE),"")</f>
        <v/>
      </c>
      <c r="G33" s="2">
        <f>SUM(B33:F33)</f>
        <v>1168</v>
      </c>
      <c r="H33" s="69">
        <f>IFERROR(AVERAGE(B33:F33),"")</f>
        <v>389.33333333333331</v>
      </c>
      <c r="I33" s="69">
        <v>378</v>
      </c>
    </row>
    <row r="34" spans="1:9" x14ac:dyDescent="0.25">
      <c r="A34" s="1" t="s">
        <v>18</v>
      </c>
      <c r="B34" s="2">
        <f>IFERROR(VLOOKUP(A34,'Runde 1'!U:V,2,FALSE),"")</f>
        <v>383</v>
      </c>
      <c r="C34" s="2">
        <f>IFERROR(VLOOKUP($A34,'Runde 2'!$U:$V,2,FALSE),"")</f>
        <v>384</v>
      </c>
      <c r="D34" s="2">
        <f>IFERROR(VLOOKUP($A34,'Runde 3'!$U:$V,2,FALSE),"")</f>
        <v>381</v>
      </c>
      <c r="E34" s="2">
        <v>383</v>
      </c>
      <c r="F34" s="2" t="str">
        <f>IFERROR(VLOOKUP($A34,'Runde 5'!$U:$V,2,FALSE),"")</f>
        <v/>
      </c>
      <c r="G34" s="2">
        <f>SUM(B34:F34)</f>
        <v>1531</v>
      </c>
      <c r="H34" s="69">
        <f>IFERROR(AVERAGE(B34:F34),"")</f>
        <v>382.75</v>
      </c>
      <c r="I34" s="69">
        <v>383.2</v>
      </c>
    </row>
    <row r="35" spans="1:9" x14ac:dyDescent="0.25">
      <c r="A35" s="1" t="s">
        <v>79</v>
      </c>
      <c r="B35" s="2">
        <f>IFERROR(VLOOKUP(A35,'Runde 1'!U:V,2,FALSE),"")</f>
        <v>378</v>
      </c>
      <c r="C35" s="2">
        <f>IFERROR(VLOOKUP($A35,'Runde 2'!$U:$V,2,FALSE),"")</f>
        <v>373</v>
      </c>
      <c r="D35" s="2">
        <f>IFERROR(VLOOKUP($A35,'Runde 3'!$U:$V,2,FALSE),"")</f>
        <v>374</v>
      </c>
      <c r="E35" s="2" t="str">
        <f>IFERROR(VLOOKUP($A35,'Runde 4'!$U:$V,2,FALSE),"")</f>
        <v/>
      </c>
      <c r="F35" s="2" t="str">
        <f>IFERROR(VLOOKUP($A35,'Runde 5'!$U:$V,2,FALSE),"")</f>
        <v/>
      </c>
      <c r="G35" s="2">
        <f>SUM(B35:F35)</f>
        <v>1125</v>
      </c>
      <c r="H35" s="69">
        <f>IFERROR(AVERAGE(B35:F35),"")</f>
        <v>375</v>
      </c>
      <c r="I35" s="69">
        <v>372</v>
      </c>
    </row>
    <row r="36" spans="1:9" x14ac:dyDescent="0.25">
      <c r="A36" s="1" t="s">
        <v>49</v>
      </c>
      <c r="B36" s="2" t="str">
        <f>IFERROR(VLOOKUP(A36,'Runde 1'!U:V,2,FALSE),"")</f>
        <v/>
      </c>
      <c r="C36" s="2" t="str">
        <f>IFERROR(VLOOKUP($A36,'Runde 2'!$U:$V,2,FALSE),"")</f>
        <v/>
      </c>
      <c r="D36" s="2" t="str">
        <f>IFERROR(VLOOKUP($A36,'Runde 3'!$U:$V,2,FALSE),"")</f>
        <v/>
      </c>
      <c r="E36" s="2" t="str">
        <f>IFERROR(VLOOKUP($A36,'Runde 4'!$U:$V,2,FALSE),"")</f>
        <v/>
      </c>
      <c r="F36" s="2" t="str">
        <f>IFERROR(VLOOKUP($A36,'Runde 5'!$U:$V,2,FALSE),"")</f>
        <v/>
      </c>
      <c r="G36" s="2">
        <f t="shared" si="0"/>
        <v>0</v>
      </c>
      <c r="H36" s="69" t="str">
        <f t="shared" si="1"/>
        <v/>
      </c>
      <c r="I36" s="69"/>
    </row>
    <row r="37" spans="1:9" s="4" customFormat="1" ht="18.75" x14ac:dyDescent="0.3">
      <c r="A37" s="5" t="s">
        <v>50</v>
      </c>
      <c r="B37" s="2">
        <f>IFERROR(VLOOKUP(A37,'Runde 1'!U:V,2,FALSE),"")</f>
        <v>1149</v>
      </c>
      <c r="C37" s="2">
        <f>IFERROR(VLOOKUP($A37,'Runde 2'!$U:$V,2,FALSE),"")</f>
        <v>1145</v>
      </c>
      <c r="D37" s="2">
        <f>IFERROR(VLOOKUP($A37,'Runde 3'!$U:$V,2,FALSE),"")</f>
        <v>766</v>
      </c>
      <c r="E37" s="2">
        <f>IFERROR(VLOOKUP($A37,'Runde 4'!$U:$V,2,FALSE),"")</f>
        <v>1145</v>
      </c>
      <c r="F37" s="2" t="str">
        <f>IFERROR(VLOOKUP($A37,'Runde 5'!$U:$V,2,FALSE),"")</f>
        <v/>
      </c>
      <c r="G37" s="2">
        <f t="shared" si="0"/>
        <v>4205</v>
      </c>
      <c r="H37" s="69">
        <f t="shared" si="1"/>
        <v>1051.25</v>
      </c>
      <c r="I37" s="69"/>
    </row>
    <row r="38" spans="1:9" x14ac:dyDescent="0.25">
      <c r="A38" s="1" t="s">
        <v>20</v>
      </c>
      <c r="B38" s="2">
        <f>IFERROR(VLOOKUP(A38,'Runde 1'!U:V,2,FALSE),"")</f>
        <v>383</v>
      </c>
      <c r="C38" s="2">
        <f>IFERROR(VLOOKUP($A38,'Runde 2'!$U:$V,2,FALSE),"")</f>
        <v>391</v>
      </c>
      <c r="D38" s="2">
        <f>IFERROR(VLOOKUP($A38,'Runde 3'!$U:$V,2,FALSE),"")</f>
        <v>388</v>
      </c>
      <c r="E38" s="2">
        <v>379</v>
      </c>
      <c r="F38" s="2" t="str">
        <f>IFERROR(VLOOKUP($A38,'Runde 5'!$U:$V,2,FALSE),"")</f>
        <v/>
      </c>
      <c r="G38" s="2">
        <f>SUM(B38:F38)</f>
        <v>1541</v>
      </c>
      <c r="H38" s="69">
        <f>IFERROR(AVERAGE(B38:F38),"")</f>
        <v>385.25</v>
      </c>
      <c r="I38" s="69"/>
    </row>
    <row r="39" spans="1:9" x14ac:dyDescent="0.25">
      <c r="A39" s="1" t="s">
        <v>22</v>
      </c>
      <c r="B39" s="2">
        <f>IFERROR(VLOOKUP(A39,'Runde 1'!U:V,2,FALSE),"")</f>
        <v>382</v>
      </c>
      <c r="C39" s="2">
        <f>IFERROR(VLOOKUP($A39,'Runde 2'!$U:$V,2,FALSE),"")</f>
        <v>379</v>
      </c>
      <c r="D39" s="2" t="str">
        <f>IFERROR(VLOOKUP($A39,'Runde 3'!$U:$V,2,FALSE),"")</f>
        <v/>
      </c>
      <c r="E39" s="2">
        <v>379</v>
      </c>
      <c r="F39" s="2" t="str">
        <f>IFERROR(VLOOKUP($A39,'Runde 5'!$U:$V,2,FALSE),"")</f>
        <v/>
      </c>
      <c r="G39" s="2">
        <f>SUM(B39:F39)</f>
        <v>1140</v>
      </c>
      <c r="H39" s="69">
        <f>IFERROR(AVERAGE(B39:F39),"")</f>
        <v>380</v>
      </c>
      <c r="I39" s="69"/>
    </row>
    <row r="40" spans="1:9" x14ac:dyDescent="0.25">
      <c r="A40" s="1" t="s">
        <v>54</v>
      </c>
      <c r="B40" s="2">
        <f>IFERROR(VLOOKUP(A40,'Runde 1'!U:V,2,FALSE),"")</f>
        <v>384</v>
      </c>
      <c r="C40" s="2">
        <f>IFERROR(VLOOKUP($A40,'Runde 2'!$U:$V,2,FALSE),"")</f>
        <v>375</v>
      </c>
      <c r="D40" s="2">
        <f>IFERROR(VLOOKUP($A40,'Runde 3'!$U:$V,2,FALSE),"")</f>
        <v>378</v>
      </c>
      <c r="E40" s="2">
        <v>387</v>
      </c>
      <c r="F40" s="2" t="str">
        <f>IFERROR(VLOOKUP($A40,'Runde 5'!$U:$V,2,FALSE),"")</f>
        <v/>
      </c>
      <c r="G40" s="2">
        <f>SUM(B40:F40)</f>
        <v>1524</v>
      </c>
      <c r="H40" s="69">
        <f>IFERROR(AVERAGE(B40:F40),"")</f>
        <v>381</v>
      </c>
      <c r="I40" s="69"/>
    </row>
    <row r="41" spans="1:9" x14ac:dyDescent="0.25">
      <c r="A41" s="1" t="s">
        <v>21</v>
      </c>
      <c r="B41" s="2" t="str">
        <f>IFERROR(VLOOKUP(A41,'Runde 1'!U:V,2,FALSE),"")</f>
        <v/>
      </c>
      <c r="C41" s="2" t="str">
        <f>IFERROR(VLOOKUP($A41,'Runde 2'!$U:$V,2,FALSE),"")</f>
        <v/>
      </c>
      <c r="D41" s="2" t="str">
        <f>IFERROR(VLOOKUP($A41,'Runde 3'!$U:$V,2,FALSE),"")</f>
        <v/>
      </c>
      <c r="E41" s="2" t="str">
        <f>IFERROR(VLOOKUP($A41,'Runde 4'!$U:$V,2,FALSE),"")</f>
        <v/>
      </c>
      <c r="F41" s="2" t="str">
        <f>IFERROR(VLOOKUP($A41,'Runde 5'!$U:$V,2,FALSE),"")</f>
        <v/>
      </c>
      <c r="G41" s="2">
        <f>SUM(B41:F41)</f>
        <v>0</v>
      </c>
      <c r="H41" s="69" t="str">
        <f>IFERROR(AVERAGE(B41:F41),"")</f>
        <v/>
      </c>
      <c r="I41" s="69">
        <v>376.8</v>
      </c>
    </row>
    <row r="42" spans="1:9" x14ac:dyDescent="0.25">
      <c r="A42" s="1" t="s">
        <v>49</v>
      </c>
      <c r="B42" s="2" t="str">
        <f>IFERROR(VLOOKUP(A42,'Runde 1'!U:V,2,FALSE),"")</f>
        <v/>
      </c>
      <c r="C42" s="2" t="str">
        <f>IFERROR(VLOOKUP($A42,'Runde 2'!$U:$V,2,FALSE),"")</f>
        <v/>
      </c>
      <c r="D42" s="2" t="str">
        <f>IFERROR(VLOOKUP($A42,'Runde 3'!$U:$V,2,FALSE),"")</f>
        <v/>
      </c>
      <c r="E42" s="2" t="str">
        <f>IFERROR(VLOOKUP($A42,'Runde 4'!$U:$V,2,FALSE),"")</f>
        <v/>
      </c>
      <c r="F42" s="2" t="str">
        <f>IFERROR(VLOOKUP($A42,'Runde 5'!$U:$V,2,FALSE),"")</f>
        <v/>
      </c>
      <c r="G42" s="2">
        <f t="shared" si="0"/>
        <v>0</v>
      </c>
      <c r="H42" s="69" t="str">
        <f t="shared" si="1"/>
        <v/>
      </c>
      <c r="I42" s="69"/>
    </row>
  </sheetData>
  <sortState xmlns:xlrd2="http://schemas.microsoft.com/office/spreadsheetml/2017/richdata2" ref="A25:H29">
    <sortCondition descending="1" ref="H25:H29"/>
  </sortState>
  <mergeCells count="1">
    <mergeCell ref="A1:H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9"/>
  <sheetViews>
    <sheetView topLeftCell="A22" workbookViewId="0">
      <selection activeCell="G52" sqref="G52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17" ht="30" x14ac:dyDescent="0.25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>
        <v>44863</v>
      </c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15.75" thickBot="1" x14ac:dyDescent="0.3">
      <c r="A9" s="161" t="s">
        <v>2</v>
      </c>
      <c r="B9" s="162"/>
      <c r="C9" s="162"/>
      <c r="D9" s="162"/>
      <c r="E9" s="162"/>
      <c r="F9" s="163"/>
      <c r="G9" s="21">
        <v>0</v>
      </c>
      <c r="H9" s="110" t="s">
        <v>27</v>
      </c>
      <c r="I9" s="110"/>
      <c r="J9" s="110"/>
      <c r="K9" s="21">
        <v>3</v>
      </c>
      <c r="L9" s="161" t="s">
        <v>50</v>
      </c>
      <c r="M9" s="162"/>
      <c r="N9" s="162"/>
      <c r="O9" s="162"/>
      <c r="P9" s="162"/>
      <c r="Q9" s="163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x14ac:dyDescent="0.25">
      <c r="A11" s="114">
        <v>1</v>
      </c>
      <c r="B11" s="103" t="s">
        <v>4</v>
      </c>
      <c r="C11" s="51">
        <v>95</v>
      </c>
      <c r="D11" s="51">
        <v>96</v>
      </c>
      <c r="E11" s="51">
        <v>92</v>
      </c>
      <c r="F11" s="51">
        <v>97</v>
      </c>
      <c r="G11" s="52">
        <f>SUM(C11:F11)</f>
        <v>380</v>
      </c>
      <c r="H11" s="53">
        <f>SUM(C12:F12)</f>
        <v>4</v>
      </c>
      <c r="I11" s="54" t="s">
        <v>37</v>
      </c>
      <c r="J11" s="55">
        <f>SUM(L12:O12)</f>
        <v>4</v>
      </c>
      <c r="K11" s="52">
        <f>SUM(L11:O11)</f>
        <v>383</v>
      </c>
      <c r="L11" s="51">
        <v>97</v>
      </c>
      <c r="M11" s="51">
        <v>98</v>
      </c>
      <c r="N11" s="51">
        <v>96</v>
      </c>
      <c r="O11" s="51">
        <v>92</v>
      </c>
      <c r="P11" s="115" t="s">
        <v>20</v>
      </c>
      <c r="Q11" s="114">
        <v>2</v>
      </c>
    </row>
    <row r="12" spans="1:17" x14ac:dyDescent="0.25">
      <c r="A12" s="102"/>
      <c r="B12" s="104"/>
      <c r="C12" s="56">
        <f>IF(C11&lt;O11,0,IF(C11=O11,1,2))</f>
        <v>2</v>
      </c>
      <c r="D12" s="56">
        <f>IF(D11&lt;N11,0,IF(D11=N11,1,2))</f>
        <v>1</v>
      </c>
      <c r="E12" s="56">
        <f>IF(E11&lt;M11,0,IF(E11=M11,1,2))</f>
        <v>0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2</v>
      </c>
      <c r="N12" s="56">
        <f>IF(N11&lt;D11,0,IF(N11=D11,1,2))</f>
        <v>1</v>
      </c>
      <c r="O12" s="56">
        <f>IF(O11&lt;C11,0,IF(O11=C11,1,2))</f>
        <v>0</v>
      </c>
      <c r="P12" s="116"/>
      <c r="Q12" s="102"/>
    </row>
    <row r="13" spans="1:17" x14ac:dyDescent="0.25">
      <c r="A13" s="101">
        <v>2</v>
      </c>
      <c r="B13" s="103" t="s">
        <v>53</v>
      </c>
      <c r="C13" s="61">
        <v>93</v>
      </c>
      <c r="D13" s="61">
        <v>98</v>
      </c>
      <c r="E13" s="61">
        <v>95</v>
      </c>
      <c r="F13" s="61">
        <v>98</v>
      </c>
      <c r="G13" s="62">
        <f t="shared" ref="G13:G15" si="0">SUM(C13:F13)</f>
        <v>384</v>
      </c>
      <c r="H13" s="63">
        <f>SUM(C14:F14)</f>
        <v>4</v>
      </c>
      <c r="I13" s="64" t="s">
        <v>37</v>
      </c>
      <c r="J13" s="65">
        <f>SUM(L14:O14)</f>
        <v>4</v>
      </c>
      <c r="K13" s="62">
        <f t="shared" ref="K13:K15" si="1">SUM(L13:O13)</f>
        <v>382</v>
      </c>
      <c r="L13" s="61">
        <v>95</v>
      </c>
      <c r="M13" s="61">
        <v>98</v>
      </c>
      <c r="N13" s="61">
        <v>95</v>
      </c>
      <c r="O13" s="61">
        <v>94</v>
      </c>
      <c r="P13" s="105" t="s">
        <v>22</v>
      </c>
      <c r="Q13" s="101">
        <v>4</v>
      </c>
    </row>
    <row r="14" spans="1:17" x14ac:dyDescent="0.25">
      <c r="A14" s="102"/>
      <c r="B14" s="104"/>
      <c r="C14" s="56">
        <f>IF(C13&lt;O13,0,IF(C13=O13,1,2))</f>
        <v>0</v>
      </c>
      <c r="D14" s="56">
        <f>IF(D13&lt;N13,0,IF(D13=N13,1,2))</f>
        <v>2</v>
      </c>
      <c r="E14" s="56">
        <f>IF(E13&lt;M13,0,IF(E13=M13,1,2))</f>
        <v>0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2</v>
      </c>
      <c r="N14" s="56">
        <f>IF(N13&lt;D13,0,IF(N13=D13,1,2))</f>
        <v>0</v>
      </c>
      <c r="O14" s="56">
        <f>IF(O13&lt;C13,0,IF(O13=C13,1,2))</f>
        <v>2</v>
      </c>
      <c r="P14" s="106"/>
      <c r="Q14" s="102"/>
    </row>
    <row r="15" spans="1:17" x14ac:dyDescent="0.25">
      <c r="A15" s="101">
        <v>3</v>
      </c>
      <c r="B15" s="103" t="s">
        <v>48</v>
      </c>
      <c r="C15" s="61">
        <v>96</v>
      </c>
      <c r="D15" s="61">
        <v>94</v>
      </c>
      <c r="E15" s="61">
        <v>98</v>
      </c>
      <c r="F15" s="61">
        <v>92</v>
      </c>
      <c r="G15" s="62">
        <f t="shared" si="0"/>
        <v>380</v>
      </c>
      <c r="H15" s="63">
        <f>SUM(C16:F16)</f>
        <v>3</v>
      </c>
      <c r="I15" s="64" t="s">
        <v>37</v>
      </c>
      <c r="J15" s="65">
        <f>SUM(L16:O16)</f>
        <v>5</v>
      </c>
      <c r="K15" s="62">
        <f t="shared" si="1"/>
        <v>384</v>
      </c>
      <c r="L15" s="61">
        <v>95</v>
      </c>
      <c r="M15" s="61">
        <v>98</v>
      </c>
      <c r="N15" s="61">
        <v>98</v>
      </c>
      <c r="O15" s="61">
        <v>93</v>
      </c>
      <c r="P15" s="105" t="s">
        <v>54</v>
      </c>
      <c r="Q15" s="101">
        <v>6</v>
      </c>
    </row>
    <row r="16" spans="1:17" x14ac:dyDescent="0.25">
      <c r="A16" s="102"/>
      <c r="B16" s="104"/>
      <c r="C16" s="56">
        <f>IF(C15&lt;O15,0,IF(C15=O15,1,2))</f>
        <v>2</v>
      </c>
      <c r="D16" s="56">
        <f>IF(D15&lt;N15,0,IF(D15=N15,1,2))</f>
        <v>0</v>
      </c>
      <c r="E16" s="56">
        <f>IF(E15&lt;M15,0,IF(E15=M15,1,2))</f>
        <v>1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1</v>
      </c>
      <c r="N16" s="56">
        <f>IF(N15&lt;D15,0,IF(N15=D15,1,2))</f>
        <v>2</v>
      </c>
      <c r="O16" s="56">
        <f>IF(O15&lt;C15,0,IF(O15=C15,1,2))</f>
        <v>0</v>
      </c>
      <c r="P16" s="106"/>
      <c r="Q16" s="102"/>
    </row>
    <row r="17" spans="1:24" x14ac:dyDescent="0.25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1144</v>
      </c>
      <c r="H17" s="29">
        <f>H15+H13+H11</f>
        <v>11</v>
      </c>
      <c r="I17" s="30" t="s">
        <v>37</v>
      </c>
      <c r="J17" s="67">
        <f>J15+J13+J11</f>
        <v>13</v>
      </c>
      <c r="K17" s="66">
        <f>K15+K13+K11</f>
        <v>1149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24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24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24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  <c r="U21" t="str">
        <f>A9</f>
        <v>SV Krieglach</v>
      </c>
      <c r="V21" s="68">
        <f>G17</f>
        <v>1144</v>
      </c>
      <c r="W21">
        <f>H17</f>
        <v>11</v>
      </c>
      <c r="X21">
        <f>G9</f>
        <v>0</v>
      </c>
    </row>
    <row r="22" spans="1:24" x14ac:dyDescent="0.25">
      <c r="A22" s="137"/>
      <c r="B22" s="143"/>
      <c r="C22" s="110" t="s">
        <v>36</v>
      </c>
      <c r="D22" s="138"/>
      <c r="E22" s="35"/>
      <c r="F22" s="36"/>
      <c r="G22" s="35"/>
      <c r="H22" s="154"/>
      <c r="I22" s="155"/>
      <c r="J22" s="35"/>
      <c r="K22" s="36"/>
      <c r="L22" s="35" t="s">
        <v>45</v>
      </c>
      <c r="M22" s="36" t="s">
        <v>45</v>
      </c>
      <c r="N22" s="141" t="s">
        <v>36</v>
      </c>
      <c r="O22" s="110"/>
      <c r="P22" s="147"/>
      <c r="Q22" s="137"/>
      <c r="U22" t="str">
        <f>B11</f>
        <v>Mazilo Harald</v>
      </c>
      <c r="V22" s="68">
        <f>G11</f>
        <v>380</v>
      </c>
      <c r="W22" s="68">
        <f>H11</f>
        <v>4</v>
      </c>
    </row>
    <row r="23" spans="1:24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  <c r="U23" t="str">
        <f>B13</f>
        <v>Neuburger Martin</v>
      </c>
      <c r="V23" s="68">
        <f>G13</f>
        <v>384</v>
      </c>
      <c r="W23" s="68">
        <f>H13</f>
        <v>4</v>
      </c>
    </row>
    <row r="24" spans="1:24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  <c r="U24" t="str">
        <f>B15</f>
        <v>Pillhofer Philipp</v>
      </c>
      <c r="V24" s="68">
        <f>G15</f>
        <v>380</v>
      </c>
      <c r="W24" s="68">
        <f>H15</f>
        <v>3</v>
      </c>
    </row>
    <row r="25" spans="1:24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  <c r="U25" t="str">
        <f>L9</f>
        <v>TAV Mautern</v>
      </c>
      <c r="V25" s="68">
        <f>K17</f>
        <v>1149</v>
      </c>
      <c r="W25" s="68">
        <f>J17</f>
        <v>13</v>
      </c>
      <c r="X25">
        <f>K9</f>
        <v>3</v>
      </c>
    </row>
    <row r="26" spans="1:24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  <c r="U26" t="str">
        <f>P11</f>
        <v>Mörth Stefanie</v>
      </c>
      <c r="V26" s="68">
        <f>K11</f>
        <v>383</v>
      </c>
      <c r="W26" s="68">
        <f>J11</f>
        <v>4</v>
      </c>
    </row>
    <row r="27" spans="1:24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Mötschlmaier Laura</v>
      </c>
      <c r="V27" s="68">
        <f>K13</f>
        <v>382</v>
      </c>
      <c r="W27" s="68">
        <f t="shared" ref="W27:W28" si="2">J12</f>
        <v>0</v>
      </c>
    </row>
    <row r="28" spans="1:24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 t="str">
        <f>P15</f>
        <v>Mörth Sebastian</v>
      </c>
      <c r="V28" s="68">
        <f>K15</f>
        <v>384</v>
      </c>
      <c r="W28" s="68">
        <f t="shared" si="2"/>
        <v>4</v>
      </c>
    </row>
    <row r="29" spans="1:24" x14ac:dyDescent="0.25">
      <c r="U29" t="str">
        <f>A30</f>
        <v>SSV Rohrbach</v>
      </c>
      <c r="V29" s="68">
        <f>G38</f>
        <v>1091</v>
      </c>
      <c r="W29" s="68">
        <f>H38</f>
        <v>9</v>
      </c>
      <c r="X29">
        <f>G30</f>
        <v>0</v>
      </c>
    </row>
    <row r="30" spans="1:24" ht="15.75" thickBot="1" x14ac:dyDescent="0.3">
      <c r="A30" s="161" t="s">
        <v>51</v>
      </c>
      <c r="B30" s="162"/>
      <c r="C30" s="162"/>
      <c r="D30" s="162"/>
      <c r="E30" s="162"/>
      <c r="F30" s="163"/>
      <c r="G30" s="21">
        <v>0</v>
      </c>
      <c r="H30" s="110" t="s">
        <v>27</v>
      </c>
      <c r="I30" s="110"/>
      <c r="J30" s="110"/>
      <c r="K30" s="21">
        <v>3</v>
      </c>
      <c r="L30" s="161" t="s">
        <v>73</v>
      </c>
      <c r="M30" s="162"/>
      <c r="N30" s="162"/>
      <c r="O30" s="162"/>
      <c r="P30" s="162"/>
      <c r="Q30" s="163"/>
      <c r="U30" t="str">
        <f>B32</f>
        <v>Bauernhofer Josef</v>
      </c>
      <c r="V30" s="68">
        <f>G32</f>
        <v>362</v>
      </c>
      <c r="W30" s="68">
        <f>H32</f>
        <v>1</v>
      </c>
    </row>
    <row r="31" spans="1:24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  <c r="U31" t="str">
        <f>B34</f>
        <v>Bosak Gerhard</v>
      </c>
      <c r="V31" s="68">
        <f>G34</f>
        <v>352</v>
      </c>
      <c r="W31" s="68">
        <f>H34</f>
        <v>0</v>
      </c>
    </row>
    <row r="32" spans="1:24" ht="15" customHeight="1" x14ac:dyDescent="0.25">
      <c r="A32" s="114">
        <v>1</v>
      </c>
      <c r="B32" s="103" t="s">
        <v>23</v>
      </c>
      <c r="C32" s="51">
        <v>90</v>
      </c>
      <c r="D32" s="51">
        <v>89</v>
      </c>
      <c r="E32" s="51">
        <v>92</v>
      </c>
      <c r="F32" s="51">
        <v>91</v>
      </c>
      <c r="G32" s="52">
        <f>SUM(C32:F32)</f>
        <v>362</v>
      </c>
      <c r="H32" s="53">
        <f>SUM(C33:F33)</f>
        <v>1</v>
      </c>
      <c r="I32" s="54" t="s">
        <v>37</v>
      </c>
      <c r="J32" s="55">
        <f>SUM(L33:O33)</f>
        <v>7</v>
      </c>
      <c r="K32" s="52">
        <f>SUM(L32:O32)</f>
        <v>373</v>
      </c>
      <c r="L32" s="51">
        <v>92</v>
      </c>
      <c r="M32" s="51">
        <v>98</v>
      </c>
      <c r="N32" s="51">
        <v>93</v>
      </c>
      <c r="O32" s="51">
        <v>90</v>
      </c>
      <c r="P32" s="115" t="s">
        <v>75</v>
      </c>
      <c r="Q32" s="114">
        <v>2</v>
      </c>
      <c r="U32" t="str">
        <f>B36</f>
        <v>Glockengießer Manfred</v>
      </c>
      <c r="V32" s="68">
        <f>G36</f>
        <v>377</v>
      </c>
      <c r="W32" s="68">
        <f>H36</f>
        <v>8</v>
      </c>
    </row>
    <row r="33" spans="1:24" ht="15" customHeight="1" x14ac:dyDescent="0.25">
      <c r="A33" s="102"/>
      <c r="B33" s="104"/>
      <c r="C33" s="56">
        <f>IF(C32&lt;O32,0,IF(C32=O32,1,2))</f>
        <v>1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1</v>
      </c>
      <c r="P33" s="116"/>
      <c r="Q33" s="102"/>
      <c r="U33" t="str">
        <f>L30</f>
        <v>SV Kainisch</v>
      </c>
      <c r="V33" s="68">
        <f>K38</f>
        <v>1083</v>
      </c>
      <c r="W33" s="68">
        <f>J38</f>
        <v>15</v>
      </c>
      <c r="X33">
        <f>K30</f>
        <v>3</v>
      </c>
    </row>
    <row r="34" spans="1:24" ht="15" customHeight="1" x14ac:dyDescent="0.25">
      <c r="A34" s="101">
        <v>2</v>
      </c>
      <c r="B34" s="103" t="s">
        <v>25</v>
      </c>
      <c r="C34" s="61">
        <v>92</v>
      </c>
      <c r="D34" s="61">
        <v>85</v>
      </c>
      <c r="E34" s="61">
        <v>90</v>
      </c>
      <c r="F34" s="61">
        <v>85</v>
      </c>
      <c r="G34" s="62">
        <f t="shared" ref="G34" si="3">SUM(C34:F34)</f>
        <v>352</v>
      </c>
      <c r="H34" s="63">
        <f>SUM(C35:F35)</f>
        <v>0</v>
      </c>
      <c r="I34" s="64" t="s">
        <v>37</v>
      </c>
      <c r="J34" s="65">
        <f>SUM(L35:O35)</f>
        <v>8</v>
      </c>
      <c r="K34" s="62">
        <f t="shared" ref="K34" si="4">SUM(L34:O34)</f>
        <v>367</v>
      </c>
      <c r="L34" s="61">
        <v>86</v>
      </c>
      <c r="M34" s="61">
        <v>91</v>
      </c>
      <c r="N34" s="61">
        <v>96</v>
      </c>
      <c r="O34" s="61">
        <v>94</v>
      </c>
      <c r="P34" s="105" t="s">
        <v>76</v>
      </c>
      <c r="Q34" s="101">
        <v>4</v>
      </c>
      <c r="U34" t="str">
        <f>P32</f>
        <v>Schrempf Wilhelm</v>
      </c>
      <c r="V34" s="68">
        <f>K32</f>
        <v>373</v>
      </c>
      <c r="W34" s="68">
        <f>J32</f>
        <v>7</v>
      </c>
    </row>
    <row r="35" spans="1:24" ht="15" customHeight="1" x14ac:dyDescent="0.25">
      <c r="A35" s="102"/>
      <c r="B35" s="104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06"/>
      <c r="Q35" s="102"/>
      <c r="U35" t="str">
        <f>P34</f>
        <v>Illmayr Daniel</v>
      </c>
      <c r="V35" s="68">
        <f>K34</f>
        <v>367</v>
      </c>
      <c r="W35" s="68">
        <f>J34</f>
        <v>8</v>
      </c>
    </row>
    <row r="36" spans="1:24" ht="15" customHeight="1" x14ac:dyDescent="0.25">
      <c r="A36" s="101">
        <v>3</v>
      </c>
      <c r="B36" s="103" t="s">
        <v>74</v>
      </c>
      <c r="C36" s="61">
        <v>91</v>
      </c>
      <c r="D36" s="61">
        <v>97</v>
      </c>
      <c r="E36" s="61">
        <v>95</v>
      </c>
      <c r="F36" s="61">
        <v>94</v>
      </c>
      <c r="G36" s="62">
        <f t="shared" ref="G36" si="5">SUM(C36:F36)</f>
        <v>377</v>
      </c>
      <c r="H36" s="63">
        <f>SUM(C37:F37)</f>
        <v>8</v>
      </c>
      <c r="I36" s="64" t="s">
        <v>37</v>
      </c>
      <c r="J36" s="65">
        <f>SUM(L37:O37)</f>
        <v>0</v>
      </c>
      <c r="K36" s="62">
        <f t="shared" ref="K36" si="6">SUM(L36:O36)</f>
        <v>343</v>
      </c>
      <c r="L36" s="61">
        <v>87</v>
      </c>
      <c r="M36" s="61">
        <v>89</v>
      </c>
      <c r="N36" s="61">
        <v>84</v>
      </c>
      <c r="O36" s="61">
        <v>83</v>
      </c>
      <c r="P36" s="105" t="s">
        <v>77</v>
      </c>
      <c r="Q36" s="101">
        <v>6</v>
      </c>
      <c r="U36" t="str">
        <f>P36</f>
        <v>Preßl Rudolf</v>
      </c>
      <c r="V36" s="68">
        <f>K36</f>
        <v>343</v>
      </c>
      <c r="W36" s="68">
        <f>J36</f>
        <v>0</v>
      </c>
    </row>
    <row r="37" spans="1:24" ht="15" customHeight="1" x14ac:dyDescent="0.25">
      <c r="A37" s="102"/>
      <c r="B37" s="104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0</v>
      </c>
      <c r="O37" s="56">
        <f>IF(O36&lt;C36,0,IF(O36=C36,1,2))</f>
        <v>0</v>
      </c>
      <c r="P37" s="106"/>
      <c r="Q37" s="102"/>
      <c r="U37" t="str">
        <f>A51</f>
        <v>SV Raika Langenwang</v>
      </c>
      <c r="V37" s="68">
        <f>G59</f>
        <v>1133</v>
      </c>
      <c r="W37" s="68">
        <f>H59</f>
        <v>12</v>
      </c>
      <c r="X37">
        <f>G51</f>
        <v>1</v>
      </c>
    </row>
    <row r="38" spans="1:24" x14ac:dyDescent="0.25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1091</v>
      </c>
      <c r="H38" s="29">
        <f>H36+H34+H32</f>
        <v>9</v>
      </c>
      <c r="I38" s="30" t="s">
        <v>37</v>
      </c>
      <c r="J38" s="67">
        <f>J36+J34+J32</f>
        <v>15</v>
      </c>
      <c r="K38" s="66">
        <f>K36+K34+K32</f>
        <v>1083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387</v>
      </c>
      <c r="W38" s="68">
        <f>H53</f>
        <v>6</v>
      </c>
    </row>
    <row r="39" spans="1:24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U39" t="str">
        <f>B55</f>
        <v>Fölzer Karl-Heinz</v>
      </c>
      <c r="V39" s="68">
        <f>G55</f>
        <v>373</v>
      </c>
      <c r="W39" s="68">
        <f>H55</f>
        <v>2</v>
      </c>
    </row>
    <row r="40" spans="1:24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  <c r="U40" t="str">
        <f>B57</f>
        <v>Geisler Daniel</v>
      </c>
      <c r="V40" s="68">
        <f>G57</f>
        <v>373</v>
      </c>
      <c r="W40" s="68">
        <f>H57</f>
        <v>4</v>
      </c>
    </row>
    <row r="41" spans="1:24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  <c r="U41" t="str">
        <f>L51</f>
        <v>SV Eggersdorf</v>
      </c>
      <c r="V41" s="68">
        <f>K59</f>
        <v>1146</v>
      </c>
      <c r="W41" s="68">
        <f>J59</f>
        <v>12</v>
      </c>
      <c r="X41">
        <f>K51</f>
        <v>2</v>
      </c>
    </row>
    <row r="42" spans="1:24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  <c r="U42" t="str">
        <f>P53</f>
        <v>Kristandl Manfred</v>
      </c>
      <c r="V42" s="68">
        <f>K53</f>
        <v>383</v>
      </c>
      <c r="W42" s="68">
        <f>J53</f>
        <v>2</v>
      </c>
    </row>
    <row r="43" spans="1:24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  <c r="U43" t="str">
        <f>P55</f>
        <v>Hottowy Bernhard</v>
      </c>
      <c r="V43" s="68">
        <f>K55</f>
        <v>378</v>
      </c>
      <c r="W43" s="68">
        <f>J55</f>
        <v>6</v>
      </c>
    </row>
    <row r="44" spans="1:24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  <c r="U44" t="str">
        <f>P57</f>
        <v>Glockengießer Elisa</v>
      </c>
      <c r="V44" s="68">
        <f>K57</f>
        <v>385</v>
      </c>
      <c r="W44" s="68">
        <f>J57</f>
        <v>4</v>
      </c>
    </row>
    <row r="45" spans="1:24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24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24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24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  <row r="49" spans="1:17" x14ac:dyDescent="0.25">
      <c r="A49" s="100" t="s">
        <v>72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1" spans="1:17" ht="15.75" thickBot="1" x14ac:dyDescent="0.3">
      <c r="A51" s="161" t="s">
        <v>11</v>
      </c>
      <c r="B51" s="162"/>
      <c r="C51" s="162"/>
      <c r="D51" s="162"/>
      <c r="E51" s="162"/>
      <c r="F51" s="163"/>
      <c r="G51" s="21">
        <v>1</v>
      </c>
      <c r="H51" s="110" t="s">
        <v>27</v>
      </c>
      <c r="I51" s="110"/>
      <c r="J51" s="110"/>
      <c r="K51" s="21">
        <v>2</v>
      </c>
      <c r="L51" s="161" t="s">
        <v>16</v>
      </c>
      <c r="M51" s="162"/>
      <c r="N51" s="162"/>
      <c r="O51" s="162"/>
      <c r="P51" s="162"/>
      <c r="Q51" s="163"/>
    </row>
    <row r="52" spans="1:17" ht="15.75" thickBot="1" x14ac:dyDescent="0.3">
      <c r="A52" s="22" t="s">
        <v>30</v>
      </c>
      <c r="B52" s="23"/>
      <c r="C52" s="24" t="s">
        <v>32</v>
      </c>
      <c r="D52" s="24" t="s">
        <v>33</v>
      </c>
      <c r="E52" s="24" t="s">
        <v>34</v>
      </c>
      <c r="F52" s="24" t="s">
        <v>35</v>
      </c>
      <c r="G52" s="23" t="s">
        <v>36</v>
      </c>
      <c r="H52" s="25"/>
      <c r="I52" s="25"/>
      <c r="J52" s="25"/>
      <c r="K52" s="26"/>
      <c r="L52" s="24" t="s">
        <v>35</v>
      </c>
      <c r="M52" s="24" t="s">
        <v>34</v>
      </c>
      <c r="N52" s="24" t="s">
        <v>33</v>
      </c>
      <c r="O52" s="24" t="s">
        <v>32</v>
      </c>
      <c r="P52" s="26" t="s">
        <v>31</v>
      </c>
      <c r="Q52" s="27" t="s">
        <v>30</v>
      </c>
    </row>
    <row r="53" spans="1:17" ht="15" customHeight="1" x14ac:dyDescent="0.25">
      <c r="A53" s="114">
        <v>1</v>
      </c>
      <c r="B53" s="103" t="s">
        <v>12</v>
      </c>
      <c r="C53" s="51">
        <v>96</v>
      </c>
      <c r="D53" s="51">
        <v>95</v>
      </c>
      <c r="E53" s="51">
        <v>100</v>
      </c>
      <c r="F53" s="51">
        <v>96</v>
      </c>
      <c r="G53" s="52">
        <f>SUM(C53:F53)</f>
        <v>387</v>
      </c>
      <c r="H53" s="53">
        <f>SUM(C54:F54)</f>
        <v>6</v>
      </c>
      <c r="I53" s="54" t="s">
        <v>37</v>
      </c>
      <c r="J53" s="55">
        <f>SUM(L54:O54)</f>
        <v>2</v>
      </c>
      <c r="K53" s="52">
        <f>SUM(L53:O53)</f>
        <v>383</v>
      </c>
      <c r="L53" s="51">
        <v>95</v>
      </c>
      <c r="M53" s="51">
        <v>97</v>
      </c>
      <c r="N53" s="51">
        <v>95</v>
      </c>
      <c r="O53" s="51">
        <v>96</v>
      </c>
      <c r="P53" s="115" t="s">
        <v>18</v>
      </c>
      <c r="Q53" s="114">
        <v>2</v>
      </c>
    </row>
    <row r="54" spans="1:17" ht="15" customHeight="1" x14ac:dyDescent="0.25">
      <c r="A54" s="102"/>
      <c r="B54" s="10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1</v>
      </c>
      <c r="O54" s="56">
        <f>IF(O53&lt;C53,0,IF(O53=C53,1,2))</f>
        <v>1</v>
      </c>
      <c r="P54" s="116"/>
      <c r="Q54" s="102"/>
    </row>
    <row r="55" spans="1:17" ht="15" customHeight="1" x14ac:dyDescent="0.25">
      <c r="A55" s="101">
        <v>2</v>
      </c>
      <c r="B55" s="103" t="s">
        <v>13</v>
      </c>
      <c r="C55" s="61">
        <v>91</v>
      </c>
      <c r="D55" s="61">
        <v>97</v>
      </c>
      <c r="E55" s="61">
        <v>92</v>
      </c>
      <c r="F55" s="61">
        <v>93</v>
      </c>
      <c r="G55" s="62">
        <f t="shared" ref="G55" si="7">SUM(C55:F55)</f>
        <v>373</v>
      </c>
      <c r="H55" s="63">
        <f>SUM(C56:F56)</f>
        <v>2</v>
      </c>
      <c r="I55" s="64" t="s">
        <v>37</v>
      </c>
      <c r="J55" s="65">
        <f>SUM(L56:O56)</f>
        <v>6</v>
      </c>
      <c r="K55" s="62">
        <f t="shared" ref="K55" si="8">SUM(L55:O55)</f>
        <v>378</v>
      </c>
      <c r="L55" s="61">
        <v>96</v>
      </c>
      <c r="M55" s="61">
        <v>93</v>
      </c>
      <c r="N55" s="61">
        <v>94</v>
      </c>
      <c r="O55" s="61">
        <v>95</v>
      </c>
      <c r="P55" s="105" t="s">
        <v>79</v>
      </c>
      <c r="Q55" s="101">
        <v>4</v>
      </c>
    </row>
    <row r="56" spans="1:17" ht="15" customHeight="1" x14ac:dyDescent="0.25">
      <c r="A56" s="102"/>
      <c r="B56" s="104"/>
      <c r="C56" s="56">
        <f>IF(C55&lt;O55,0,IF(C55=O55,1,2))</f>
        <v>0</v>
      </c>
      <c r="D56" s="56">
        <f>IF(D55&lt;N55,0,IF(D55=N55,1,2))</f>
        <v>2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0</v>
      </c>
      <c r="O56" s="56">
        <f>IF(O55&lt;C55,0,IF(O55=C55,1,2))</f>
        <v>2</v>
      </c>
      <c r="P56" s="106"/>
      <c r="Q56" s="102"/>
    </row>
    <row r="57" spans="1:17" ht="15" customHeight="1" x14ac:dyDescent="0.25">
      <c r="A57" s="101">
        <v>3</v>
      </c>
      <c r="B57" s="103" t="s">
        <v>52</v>
      </c>
      <c r="C57" s="61">
        <v>95</v>
      </c>
      <c r="D57" s="61">
        <v>91</v>
      </c>
      <c r="E57" s="61">
        <v>98</v>
      </c>
      <c r="F57" s="61">
        <v>89</v>
      </c>
      <c r="G57" s="62">
        <f t="shared" ref="G57" si="9">SUM(C57:F57)</f>
        <v>373</v>
      </c>
      <c r="H57" s="63">
        <f>SUM(C58:F58)</f>
        <v>4</v>
      </c>
      <c r="I57" s="64" t="s">
        <v>37</v>
      </c>
      <c r="J57" s="65">
        <f>SUM(L58:O58)</f>
        <v>4</v>
      </c>
      <c r="K57" s="62">
        <f t="shared" ref="K57" si="10">SUM(L57:O57)</f>
        <v>385</v>
      </c>
      <c r="L57" s="61">
        <v>98</v>
      </c>
      <c r="M57" s="61">
        <v>97</v>
      </c>
      <c r="N57" s="61">
        <v>97</v>
      </c>
      <c r="O57" s="61">
        <v>93</v>
      </c>
      <c r="P57" s="105" t="s">
        <v>80</v>
      </c>
      <c r="Q57" s="101">
        <v>6</v>
      </c>
    </row>
    <row r="58" spans="1:17" ht="15" customHeight="1" x14ac:dyDescent="0.25">
      <c r="A58" s="102"/>
      <c r="B58" s="104"/>
      <c r="C58" s="56">
        <f>IF(C57&lt;O57,0,IF(C57=O57,1,2))</f>
        <v>2</v>
      </c>
      <c r="D58" s="56">
        <f>IF(D57&lt;N57,0,IF(D57=N57,1,2))</f>
        <v>0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2</v>
      </c>
      <c r="O58" s="56">
        <f>IF(O57&lt;C57,0,IF(O57=C57,1,2))</f>
        <v>0</v>
      </c>
      <c r="P58" s="106"/>
      <c r="Q58" s="102"/>
    </row>
    <row r="59" spans="1:17" x14ac:dyDescent="0.25">
      <c r="A59" s="28"/>
      <c r="B59" s="164" t="str">
        <f>IF(H59=J59,"Stechen","Kein Stechen erforderlich")</f>
        <v>Stechen</v>
      </c>
      <c r="C59" s="165"/>
      <c r="D59" s="166"/>
      <c r="E59" s="167" t="s">
        <v>10</v>
      </c>
      <c r="F59" s="168"/>
      <c r="G59" s="66">
        <f>G57+G55+G53</f>
        <v>1133</v>
      </c>
      <c r="H59" s="29">
        <f>H57+H55+H53</f>
        <v>12</v>
      </c>
      <c r="I59" s="30" t="s">
        <v>37</v>
      </c>
      <c r="J59" s="67">
        <f>J57+J55+J53</f>
        <v>12</v>
      </c>
      <c r="K59" s="66">
        <f>K57+K55+K53</f>
        <v>1146</v>
      </c>
      <c r="L59" s="167" t="s">
        <v>10</v>
      </c>
      <c r="M59" s="168"/>
      <c r="N59" s="169" t="str">
        <f>IF(H59=J59,"Stechen","Kein Stechen erforderlich")</f>
        <v>Stechen</v>
      </c>
      <c r="O59" s="170"/>
      <c r="P59" s="171"/>
      <c r="Q59" s="28"/>
    </row>
    <row r="60" spans="1:17" ht="15.75" thickBo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.75" thickBot="1" x14ac:dyDescent="0.3">
      <c r="B61" s="132"/>
      <c r="C61" s="117"/>
      <c r="D61" s="117"/>
      <c r="E61" s="133" t="s">
        <v>38</v>
      </c>
      <c r="F61" s="134"/>
      <c r="G61" s="133" t="s">
        <v>39</v>
      </c>
      <c r="H61" s="135"/>
      <c r="I61" s="134"/>
      <c r="J61" s="133" t="s">
        <v>40</v>
      </c>
      <c r="K61" s="134"/>
      <c r="L61" s="133" t="s">
        <v>41</v>
      </c>
      <c r="M61" s="134"/>
      <c r="N61" s="117" t="s">
        <v>45</v>
      </c>
      <c r="O61" s="117"/>
      <c r="P61" s="118"/>
    </row>
    <row r="62" spans="1:17" x14ac:dyDescent="0.25">
      <c r="A62" s="119" t="s">
        <v>36</v>
      </c>
      <c r="B62" s="119"/>
      <c r="C62" s="120" t="s">
        <v>42</v>
      </c>
      <c r="D62" s="120"/>
      <c r="E62" s="31">
        <v>1</v>
      </c>
      <c r="F62" s="32">
        <v>2</v>
      </c>
      <c r="G62" s="31">
        <v>3</v>
      </c>
      <c r="H62" s="121">
        <v>4</v>
      </c>
      <c r="I62" s="122"/>
      <c r="J62" s="31">
        <v>5</v>
      </c>
      <c r="K62" s="32">
        <v>6</v>
      </c>
      <c r="L62" s="31">
        <v>7</v>
      </c>
      <c r="M62" s="32">
        <v>8</v>
      </c>
      <c r="N62" s="120" t="s">
        <v>42</v>
      </c>
      <c r="O62" s="120"/>
      <c r="P62" s="123" t="s">
        <v>36</v>
      </c>
      <c r="Q62" s="123"/>
    </row>
    <row r="63" spans="1:17" x14ac:dyDescent="0.25">
      <c r="A63" s="136">
        <v>1</v>
      </c>
      <c r="B63" s="142" t="s">
        <v>43</v>
      </c>
      <c r="C63" s="110" t="s">
        <v>44</v>
      </c>
      <c r="D63" s="110"/>
      <c r="E63" s="49">
        <v>9.9</v>
      </c>
      <c r="F63" s="50">
        <v>9.8000000000000007</v>
      </c>
      <c r="G63" s="49">
        <v>8.3000000000000007</v>
      </c>
      <c r="H63" s="172">
        <v>10.3</v>
      </c>
      <c r="I63" s="173"/>
      <c r="J63" s="49">
        <v>9.8000000000000007</v>
      </c>
      <c r="K63" s="50">
        <v>10.199999999999999</v>
      </c>
      <c r="L63" s="49"/>
      <c r="M63" s="50"/>
      <c r="N63" s="141" t="s">
        <v>44</v>
      </c>
      <c r="O63" s="110"/>
      <c r="P63" s="146" t="s">
        <v>43</v>
      </c>
      <c r="Q63" s="136">
        <v>2</v>
      </c>
    </row>
    <row r="64" spans="1:17" x14ac:dyDescent="0.25">
      <c r="A64" s="137"/>
      <c r="B64" s="143"/>
      <c r="C64" s="110" t="s">
        <v>36</v>
      </c>
      <c r="D64" s="138"/>
      <c r="E64" s="35" t="s">
        <v>45</v>
      </c>
      <c r="F64" s="36" t="s">
        <v>45</v>
      </c>
      <c r="G64" s="35" t="s">
        <v>45</v>
      </c>
      <c r="H64" s="154" t="s">
        <v>45</v>
      </c>
      <c r="I64" s="155" t="s">
        <v>45</v>
      </c>
      <c r="J64" s="35" t="s">
        <v>45</v>
      </c>
      <c r="K64" s="36" t="s">
        <v>45</v>
      </c>
      <c r="L64" s="35" t="s">
        <v>45</v>
      </c>
      <c r="M64" s="36" t="s">
        <v>45</v>
      </c>
      <c r="N64" s="141" t="s">
        <v>36</v>
      </c>
      <c r="O64" s="110"/>
      <c r="P64" s="147"/>
      <c r="Q64" s="137"/>
    </row>
    <row r="65" spans="1:17" x14ac:dyDescent="0.25">
      <c r="A65" s="136">
        <v>0</v>
      </c>
      <c r="B65" s="142" t="s">
        <v>46</v>
      </c>
      <c r="C65" s="110" t="s">
        <v>44</v>
      </c>
      <c r="D65" s="110"/>
      <c r="E65" s="33"/>
      <c r="F65" s="34"/>
      <c r="G65" s="33"/>
      <c r="H65" s="144"/>
      <c r="I65" s="145"/>
      <c r="J65" s="33"/>
      <c r="K65" s="34"/>
      <c r="L65" s="33"/>
      <c r="M65" s="34"/>
      <c r="N65" s="141" t="s">
        <v>44</v>
      </c>
      <c r="O65" s="110"/>
      <c r="P65" s="146" t="s">
        <v>46</v>
      </c>
      <c r="Q65" s="136">
        <v>0</v>
      </c>
    </row>
    <row r="66" spans="1:17" x14ac:dyDescent="0.25">
      <c r="A66" s="137"/>
      <c r="B66" s="143"/>
      <c r="C66" s="110" t="s">
        <v>36</v>
      </c>
      <c r="D66" s="138"/>
      <c r="E66" s="37" t="s">
        <v>45</v>
      </c>
      <c r="F66" s="38" t="s">
        <v>45</v>
      </c>
      <c r="G66" s="37" t="s">
        <v>45</v>
      </c>
      <c r="H66" s="148" t="s">
        <v>45</v>
      </c>
      <c r="I66" s="149" t="s">
        <v>45</v>
      </c>
      <c r="J66" s="37" t="s">
        <v>45</v>
      </c>
      <c r="K66" s="38" t="s">
        <v>45</v>
      </c>
      <c r="L66" s="37" t="s">
        <v>45</v>
      </c>
      <c r="M66" s="38" t="s">
        <v>45</v>
      </c>
      <c r="N66" s="141" t="s">
        <v>36</v>
      </c>
      <c r="O66" s="110"/>
      <c r="P66" s="147"/>
      <c r="Q66" s="137"/>
    </row>
    <row r="67" spans="1:17" x14ac:dyDescent="0.25">
      <c r="A67" s="136">
        <v>0</v>
      </c>
      <c r="B67" s="142" t="s">
        <v>47</v>
      </c>
      <c r="C67" s="110" t="s">
        <v>44</v>
      </c>
      <c r="D67" s="110"/>
      <c r="E67" s="39"/>
      <c r="F67" s="40"/>
      <c r="G67" s="39"/>
      <c r="H67" s="152"/>
      <c r="I67" s="153"/>
      <c r="J67" s="39"/>
      <c r="K67" s="40"/>
      <c r="L67" s="39"/>
      <c r="M67" s="40"/>
      <c r="N67" s="141" t="s">
        <v>44</v>
      </c>
      <c r="O67" s="110"/>
      <c r="P67" s="146" t="s">
        <v>47</v>
      </c>
      <c r="Q67" s="136">
        <v>0</v>
      </c>
    </row>
    <row r="68" spans="1:17" ht="15.75" thickBot="1" x14ac:dyDescent="0.3">
      <c r="A68" s="137"/>
      <c r="B68" s="143"/>
      <c r="C68" s="110" t="s">
        <v>36</v>
      </c>
      <c r="D68" s="110"/>
      <c r="E68" s="41" t="s">
        <v>45</v>
      </c>
      <c r="F68" s="42" t="s">
        <v>45</v>
      </c>
      <c r="G68" s="41" t="s">
        <v>45</v>
      </c>
      <c r="H68" s="150" t="s">
        <v>45</v>
      </c>
      <c r="I68" s="151" t="s">
        <v>45</v>
      </c>
      <c r="J68" s="41" t="s">
        <v>45</v>
      </c>
      <c r="K68" s="42" t="s">
        <v>45</v>
      </c>
      <c r="L68" s="41" t="s">
        <v>45</v>
      </c>
      <c r="M68" s="42" t="s">
        <v>45</v>
      </c>
      <c r="N68" s="110" t="s">
        <v>36</v>
      </c>
      <c r="O68" s="110"/>
      <c r="P68" s="147"/>
      <c r="Q68" s="137"/>
    </row>
    <row r="69" spans="1:17" x14ac:dyDescent="0.25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</sheetData>
  <mergeCells count="191"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9"/>
  <sheetViews>
    <sheetView topLeftCell="A22" workbookViewId="0">
      <selection activeCell="K52" sqref="K52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6.5703125" customWidth="1"/>
    <col min="21" max="21" width="19" bestFit="1" customWidth="1"/>
  </cols>
  <sheetData>
    <row r="1" spans="1:17" ht="30" x14ac:dyDescent="0.25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>
        <v>44878</v>
      </c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15.75" thickBot="1" x14ac:dyDescent="0.3">
      <c r="A9" s="161" t="s">
        <v>50</v>
      </c>
      <c r="B9" s="162"/>
      <c r="C9" s="162"/>
      <c r="D9" s="162"/>
      <c r="E9" s="162"/>
      <c r="F9" s="163"/>
      <c r="G9" s="21">
        <v>3</v>
      </c>
      <c r="H9" s="110" t="s">
        <v>27</v>
      </c>
      <c r="I9" s="110"/>
      <c r="J9" s="110"/>
      <c r="K9" s="21">
        <v>0</v>
      </c>
      <c r="L9" s="161" t="s">
        <v>73</v>
      </c>
      <c r="M9" s="162"/>
      <c r="N9" s="162"/>
      <c r="O9" s="162"/>
      <c r="P9" s="162"/>
      <c r="Q9" s="163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x14ac:dyDescent="0.25">
      <c r="A11" s="114">
        <v>1</v>
      </c>
      <c r="B11" s="103" t="s">
        <v>54</v>
      </c>
      <c r="C11" s="51">
        <v>93</v>
      </c>
      <c r="D11" s="51">
        <v>96</v>
      </c>
      <c r="E11" s="51">
        <v>91</v>
      </c>
      <c r="F11" s="51">
        <v>95</v>
      </c>
      <c r="G11" s="52">
        <f>SUM(C11:F11)</f>
        <v>375</v>
      </c>
      <c r="H11" s="53">
        <f>SUM(C12:F12)</f>
        <v>6</v>
      </c>
      <c r="I11" s="54" t="s">
        <v>37</v>
      </c>
      <c r="J11" s="55">
        <f>SUM(L12:O12)</f>
        <v>2</v>
      </c>
      <c r="K11" s="52">
        <f>SUM(L11:O11)</f>
        <v>365</v>
      </c>
      <c r="L11" s="51">
        <v>91</v>
      </c>
      <c r="M11" s="51">
        <v>93</v>
      </c>
      <c r="N11" s="51">
        <v>89</v>
      </c>
      <c r="O11" s="51">
        <v>92</v>
      </c>
      <c r="P11" s="115" t="s">
        <v>75</v>
      </c>
      <c r="Q11" s="114">
        <v>2</v>
      </c>
    </row>
    <row r="12" spans="1:17" x14ac:dyDescent="0.25">
      <c r="A12" s="102"/>
      <c r="B12" s="104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0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2</v>
      </c>
      <c r="N12" s="56">
        <f>IF(N11&lt;D11,0,IF(N11=D11,1,2))</f>
        <v>0</v>
      </c>
      <c r="O12" s="56">
        <f>IF(O11&lt;C11,0,IF(O11=C11,1,2))</f>
        <v>0</v>
      </c>
      <c r="P12" s="116"/>
      <c r="Q12" s="102"/>
    </row>
    <row r="13" spans="1:17" x14ac:dyDescent="0.25">
      <c r="A13" s="101">
        <v>2</v>
      </c>
      <c r="B13" s="103" t="s">
        <v>20</v>
      </c>
      <c r="C13" s="61">
        <v>97</v>
      </c>
      <c r="D13" s="61">
        <v>98</v>
      </c>
      <c r="E13" s="61">
        <v>97</v>
      </c>
      <c r="F13" s="61">
        <v>99</v>
      </c>
      <c r="G13" s="62">
        <f t="shared" ref="G13:G15" si="0">SUM(C13:F13)</f>
        <v>391</v>
      </c>
      <c r="H13" s="63">
        <f>SUM(C14:F14)</f>
        <v>8</v>
      </c>
      <c r="I13" s="64" t="s">
        <v>37</v>
      </c>
      <c r="J13" s="65">
        <f>SUM(L14:O14)</f>
        <v>0</v>
      </c>
      <c r="K13" s="62">
        <f t="shared" ref="K13:K15" si="1">SUM(L13:O13)</f>
        <v>374</v>
      </c>
      <c r="L13" s="61">
        <v>91</v>
      </c>
      <c r="M13" s="61">
        <v>94</v>
      </c>
      <c r="N13" s="61">
        <v>96</v>
      </c>
      <c r="O13" s="61">
        <v>93</v>
      </c>
      <c r="P13" s="105" t="s">
        <v>81</v>
      </c>
      <c r="Q13" s="101">
        <v>4</v>
      </c>
    </row>
    <row r="14" spans="1:17" x14ac:dyDescent="0.25">
      <c r="A14" s="102"/>
      <c r="B14" s="104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06"/>
      <c r="Q14" s="102"/>
    </row>
    <row r="15" spans="1:17" x14ac:dyDescent="0.25">
      <c r="A15" s="101">
        <v>3</v>
      </c>
      <c r="B15" s="103" t="s">
        <v>22</v>
      </c>
      <c r="C15" s="61">
        <v>93</v>
      </c>
      <c r="D15" s="61">
        <v>97</v>
      </c>
      <c r="E15" s="61">
        <v>96</v>
      </c>
      <c r="F15" s="61">
        <v>93</v>
      </c>
      <c r="G15" s="62">
        <f t="shared" si="0"/>
        <v>379</v>
      </c>
      <c r="H15" s="63">
        <f>SUM(C16:F16)</f>
        <v>8</v>
      </c>
      <c r="I15" s="64" t="s">
        <v>37</v>
      </c>
      <c r="J15" s="65">
        <f>SUM(L16:O16)</f>
        <v>0</v>
      </c>
      <c r="K15" s="62">
        <f t="shared" si="1"/>
        <v>356</v>
      </c>
      <c r="L15" s="61">
        <v>85</v>
      </c>
      <c r="M15" s="61">
        <v>93</v>
      </c>
      <c r="N15" s="61">
        <v>91</v>
      </c>
      <c r="O15" s="61">
        <v>87</v>
      </c>
      <c r="P15" s="105" t="s">
        <v>82</v>
      </c>
      <c r="Q15" s="101">
        <v>6</v>
      </c>
    </row>
    <row r="16" spans="1:17" x14ac:dyDescent="0.25">
      <c r="A16" s="102"/>
      <c r="B16" s="104"/>
      <c r="C16" s="56">
        <f>IF(C15&lt;O15,0,IF(C15=O15,1,2))</f>
        <v>2</v>
      </c>
      <c r="D16" s="56">
        <f>IF(D15&lt;N15,0,IF(D15=N15,1,2))</f>
        <v>2</v>
      </c>
      <c r="E16" s="56">
        <f>IF(E15&lt;M15,0,IF(E15=M15,1,2))</f>
        <v>2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0</v>
      </c>
      <c r="N16" s="56">
        <f>IF(N15&lt;D15,0,IF(N15=D15,1,2))</f>
        <v>0</v>
      </c>
      <c r="O16" s="56">
        <f>IF(O15&lt;C15,0,IF(O15=C15,1,2))</f>
        <v>0</v>
      </c>
      <c r="P16" s="106"/>
      <c r="Q16" s="102"/>
    </row>
    <row r="17" spans="1:24" x14ac:dyDescent="0.25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1145</v>
      </c>
      <c r="H17" s="29">
        <f>H15+H13+H11</f>
        <v>22</v>
      </c>
      <c r="I17" s="30" t="s">
        <v>37</v>
      </c>
      <c r="J17" s="67">
        <f>J15+J13+J11</f>
        <v>2</v>
      </c>
      <c r="K17" s="66">
        <f>K15+K13+K11</f>
        <v>1095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24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24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24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  <c r="U21" t="str">
        <f>A9</f>
        <v>TAV Mautern</v>
      </c>
      <c r="V21" s="68">
        <f>G17</f>
        <v>1145</v>
      </c>
      <c r="W21">
        <f>H17</f>
        <v>22</v>
      </c>
      <c r="X21">
        <f>G9</f>
        <v>3</v>
      </c>
    </row>
    <row r="22" spans="1:24" x14ac:dyDescent="0.25">
      <c r="A22" s="137"/>
      <c r="B22" s="143"/>
      <c r="C22" s="110" t="s">
        <v>36</v>
      </c>
      <c r="D22" s="138"/>
      <c r="E22" s="35"/>
      <c r="F22" s="36"/>
      <c r="G22" s="35"/>
      <c r="H22" s="154"/>
      <c r="I22" s="155"/>
      <c r="J22" s="35"/>
      <c r="K22" s="36"/>
      <c r="L22" s="35" t="s">
        <v>45</v>
      </c>
      <c r="M22" s="36" t="s">
        <v>45</v>
      </c>
      <c r="N22" s="141" t="s">
        <v>36</v>
      </c>
      <c r="O22" s="110"/>
      <c r="P22" s="147"/>
      <c r="Q22" s="137"/>
      <c r="U22" t="str">
        <f>B11</f>
        <v>Mörth Sebastian</v>
      </c>
      <c r="V22" s="68">
        <f>G11</f>
        <v>375</v>
      </c>
      <c r="W22" s="68">
        <f>H11</f>
        <v>6</v>
      </c>
    </row>
    <row r="23" spans="1:24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  <c r="U23" t="str">
        <f>B13</f>
        <v>Mörth Stefanie</v>
      </c>
      <c r="V23" s="68">
        <f>G13</f>
        <v>391</v>
      </c>
      <c r="W23" s="68">
        <f>H13</f>
        <v>8</v>
      </c>
    </row>
    <row r="24" spans="1:24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  <c r="U24" t="str">
        <f>B15</f>
        <v>Mötschlmaier Laura</v>
      </c>
      <c r="V24" s="68">
        <f>G15</f>
        <v>379</v>
      </c>
      <c r="W24" s="68">
        <f>H15</f>
        <v>8</v>
      </c>
    </row>
    <row r="25" spans="1:24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  <c r="U25" t="str">
        <f>L9</f>
        <v>SV Kainisch</v>
      </c>
      <c r="V25" s="68">
        <f>K17</f>
        <v>1095</v>
      </c>
      <c r="W25" s="68">
        <f>J17</f>
        <v>2</v>
      </c>
      <c r="X25">
        <f>K9</f>
        <v>0</v>
      </c>
    </row>
    <row r="26" spans="1:24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  <c r="U26" t="str">
        <f>P11</f>
        <v>Schrempf Wilhelm</v>
      </c>
      <c r="V26" s="68">
        <f>K11</f>
        <v>365</v>
      </c>
      <c r="W26" s="68">
        <f>J11</f>
        <v>2</v>
      </c>
    </row>
    <row r="27" spans="1:24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Kreuzer Elias</v>
      </c>
      <c r="V27" s="68">
        <f>K13</f>
        <v>374</v>
      </c>
      <c r="W27" s="68">
        <f t="shared" ref="W27:W28" si="2">J12</f>
        <v>0</v>
      </c>
    </row>
    <row r="28" spans="1:24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 t="str">
        <f>P15</f>
        <v>Hofer Antonia</v>
      </c>
      <c r="V28" s="68">
        <f>K15</f>
        <v>356</v>
      </c>
      <c r="W28" s="68">
        <f t="shared" si="2"/>
        <v>0</v>
      </c>
    </row>
    <row r="29" spans="1:24" x14ac:dyDescent="0.25">
      <c r="U29" t="str">
        <f>A30</f>
        <v>SV Eggersdorf</v>
      </c>
      <c r="V29" s="68">
        <f>G38</f>
        <v>1146</v>
      </c>
      <c r="W29" s="68">
        <f>H38</f>
        <v>11</v>
      </c>
      <c r="X29">
        <f>G30</f>
        <v>0</v>
      </c>
    </row>
    <row r="30" spans="1:24" ht="15.75" thickBot="1" x14ac:dyDescent="0.3">
      <c r="A30" s="161" t="s">
        <v>16</v>
      </c>
      <c r="B30" s="162"/>
      <c r="C30" s="162"/>
      <c r="D30" s="162"/>
      <c r="E30" s="162"/>
      <c r="F30" s="163"/>
      <c r="G30" s="21">
        <v>0</v>
      </c>
      <c r="H30" s="110" t="s">
        <v>27</v>
      </c>
      <c r="I30" s="110"/>
      <c r="J30" s="110"/>
      <c r="K30" s="21">
        <v>3</v>
      </c>
      <c r="L30" s="161" t="s">
        <v>2</v>
      </c>
      <c r="M30" s="162"/>
      <c r="N30" s="162"/>
      <c r="O30" s="162"/>
      <c r="P30" s="162"/>
      <c r="Q30" s="163"/>
      <c r="U30" t="str">
        <f>B32</f>
        <v>Glockengießer Elisa</v>
      </c>
      <c r="V30" s="68">
        <f>G32</f>
        <v>389</v>
      </c>
      <c r="W30" s="68">
        <f>H32</f>
        <v>3</v>
      </c>
    </row>
    <row r="31" spans="1:24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  <c r="U31" t="str">
        <f>B34</f>
        <v>Kristandl Manfred</v>
      </c>
      <c r="V31" s="68">
        <f>G34</f>
        <v>384</v>
      </c>
      <c r="W31" s="68">
        <f>H34</f>
        <v>8</v>
      </c>
    </row>
    <row r="32" spans="1:24" ht="15" customHeight="1" x14ac:dyDescent="0.25">
      <c r="A32" s="114">
        <v>1</v>
      </c>
      <c r="B32" s="103" t="s">
        <v>80</v>
      </c>
      <c r="C32" s="51">
        <v>99</v>
      </c>
      <c r="D32" s="51">
        <v>98</v>
      </c>
      <c r="E32" s="51">
        <v>95</v>
      </c>
      <c r="F32" s="51">
        <v>97</v>
      </c>
      <c r="G32" s="52">
        <f>SUM(C32:F32)</f>
        <v>389</v>
      </c>
      <c r="H32" s="53">
        <f>SUM(C33:F33)</f>
        <v>3</v>
      </c>
      <c r="I32" s="54" t="s">
        <v>37</v>
      </c>
      <c r="J32" s="55">
        <f>SUM(L33:O33)</f>
        <v>5</v>
      </c>
      <c r="K32" s="52">
        <f>SUM(L32:O32)</f>
        <v>390</v>
      </c>
      <c r="L32" s="51">
        <v>97</v>
      </c>
      <c r="M32" s="51">
        <v>97</v>
      </c>
      <c r="N32" s="51">
        <v>100</v>
      </c>
      <c r="O32" s="51">
        <v>96</v>
      </c>
      <c r="P32" s="115" t="s">
        <v>3</v>
      </c>
      <c r="Q32" s="114">
        <v>2</v>
      </c>
      <c r="U32" t="str">
        <f>B36</f>
        <v>Hottowy Bernhard</v>
      </c>
      <c r="V32" s="68">
        <f>G36</f>
        <v>373</v>
      </c>
      <c r="W32" s="68">
        <f>H36</f>
        <v>0</v>
      </c>
    </row>
    <row r="33" spans="1:26" ht="15" customHeight="1" x14ac:dyDescent="0.25">
      <c r="A33" s="102"/>
      <c r="B33" s="104"/>
      <c r="C33" s="56">
        <f>IF(C32&lt;O32,0,IF(C32=O32,1,2))</f>
        <v>2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0</v>
      </c>
      <c r="P33" s="116"/>
      <c r="Q33" s="102"/>
      <c r="U33" t="str">
        <f>L30</f>
        <v>SV Krieglach</v>
      </c>
      <c r="V33" s="68">
        <f>K38</f>
        <v>1150</v>
      </c>
      <c r="W33" s="68">
        <f>J38</f>
        <v>13</v>
      </c>
      <c r="X33">
        <f>K30</f>
        <v>3</v>
      </c>
    </row>
    <row r="34" spans="1:26" ht="15" customHeight="1" x14ac:dyDescent="0.25">
      <c r="A34" s="101">
        <v>2</v>
      </c>
      <c r="B34" s="103" t="s">
        <v>18</v>
      </c>
      <c r="C34" s="61">
        <v>93</v>
      </c>
      <c r="D34" s="61">
        <v>98</v>
      </c>
      <c r="E34" s="61">
        <v>97</v>
      </c>
      <c r="F34" s="61">
        <v>96</v>
      </c>
      <c r="G34" s="62">
        <f t="shared" ref="G34" si="3">SUM(C34:F34)</f>
        <v>384</v>
      </c>
      <c r="H34" s="63">
        <f>SUM(C35:F35)</f>
        <v>8</v>
      </c>
      <c r="I34" s="64" t="s">
        <v>37</v>
      </c>
      <c r="J34" s="65">
        <f>SUM(L35:O35)</f>
        <v>0</v>
      </c>
      <c r="K34" s="62">
        <f t="shared" ref="K34" si="4">SUM(L34:O34)</f>
        <v>370</v>
      </c>
      <c r="L34" s="61">
        <v>93</v>
      </c>
      <c r="M34" s="61">
        <v>92</v>
      </c>
      <c r="N34" s="61">
        <v>94</v>
      </c>
      <c r="O34" s="61">
        <v>91</v>
      </c>
      <c r="P34" s="105" t="s">
        <v>53</v>
      </c>
      <c r="Q34" s="101">
        <v>4</v>
      </c>
      <c r="U34" t="str">
        <f>P32</f>
        <v>Schrittwieser Daniel</v>
      </c>
      <c r="V34" s="68">
        <f>K32</f>
        <v>390</v>
      </c>
      <c r="W34" s="68">
        <f>J32</f>
        <v>5</v>
      </c>
    </row>
    <row r="35" spans="1:26" ht="15" customHeight="1" x14ac:dyDescent="0.25">
      <c r="A35" s="102"/>
      <c r="B35" s="10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06"/>
      <c r="Q35" s="102"/>
      <c r="U35" t="str">
        <f>P34</f>
        <v>Neuburger Martin</v>
      </c>
      <c r="V35" s="68">
        <f>K34</f>
        <v>370</v>
      </c>
      <c r="W35" s="68">
        <f>J34</f>
        <v>0</v>
      </c>
    </row>
    <row r="36" spans="1:26" ht="15" customHeight="1" x14ac:dyDescent="0.25">
      <c r="A36" s="101">
        <v>3</v>
      </c>
      <c r="B36" s="103" t="s">
        <v>79</v>
      </c>
      <c r="C36" s="61">
        <v>91</v>
      </c>
      <c r="D36" s="61">
        <v>93</v>
      </c>
      <c r="E36" s="61">
        <v>94</v>
      </c>
      <c r="F36" s="61">
        <v>95</v>
      </c>
      <c r="G36" s="62">
        <f t="shared" ref="G36" si="5">SUM(C36:F36)</f>
        <v>373</v>
      </c>
      <c r="H36" s="63">
        <f>SUM(C37:F37)</f>
        <v>0</v>
      </c>
      <c r="I36" s="64" t="s">
        <v>37</v>
      </c>
      <c r="J36" s="65">
        <f>SUM(L37:O37)</f>
        <v>8</v>
      </c>
      <c r="K36" s="62">
        <f t="shared" ref="K36" si="6">SUM(L36:O36)</f>
        <v>390</v>
      </c>
      <c r="L36" s="61">
        <v>97</v>
      </c>
      <c r="M36" s="61">
        <v>97</v>
      </c>
      <c r="N36" s="61">
        <v>97</v>
      </c>
      <c r="O36" s="61">
        <v>99</v>
      </c>
      <c r="P36" s="105" t="s">
        <v>4</v>
      </c>
      <c r="Q36" s="101">
        <v>6</v>
      </c>
      <c r="U36" t="str">
        <f>P36</f>
        <v>Mazilo Harald</v>
      </c>
      <c r="V36" s="68">
        <f>K36</f>
        <v>390</v>
      </c>
      <c r="W36" s="68">
        <f>J36</f>
        <v>8</v>
      </c>
    </row>
    <row r="37" spans="1:26" ht="15" customHeight="1" x14ac:dyDescent="0.25">
      <c r="A37" s="102"/>
      <c r="B37" s="104"/>
      <c r="C37" s="56">
        <f>IF(C36&lt;O36,0,IF(C36=O36,1,2))</f>
        <v>0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2</v>
      </c>
      <c r="P37" s="106"/>
      <c r="Q37" s="102"/>
      <c r="U37" t="str">
        <f>A51</f>
        <v>SV Raika Langenwang</v>
      </c>
      <c r="V37" s="68">
        <f>G59</f>
        <v>1129</v>
      </c>
      <c r="W37" s="68">
        <f>H59</f>
        <v>19</v>
      </c>
      <c r="X37">
        <f>G51</f>
        <v>3</v>
      </c>
      <c r="Z37" s="68"/>
    </row>
    <row r="38" spans="1:26" x14ac:dyDescent="0.25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1146</v>
      </c>
      <c r="H38" s="29">
        <f>H36+H34+H32</f>
        <v>11</v>
      </c>
      <c r="I38" s="30" t="s">
        <v>37</v>
      </c>
      <c r="J38" s="67">
        <f>J36+J34+J32</f>
        <v>13</v>
      </c>
      <c r="K38" s="66">
        <f>K36+K34+K32</f>
        <v>1150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393</v>
      </c>
      <c r="W38" s="68">
        <f>H53</f>
        <v>8</v>
      </c>
      <c r="Z38" s="68"/>
    </row>
    <row r="39" spans="1:26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U39" t="str">
        <f>B55</f>
        <v>Geisler Daniel</v>
      </c>
      <c r="V39" s="68">
        <f>G55</f>
        <v>356</v>
      </c>
      <c r="W39" s="68">
        <f>H55</f>
        <v>4</v>
      </c>
      <c r="Z39" s="68"/>
    </row>
    <row r="40" spans="1:26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  <c r="U40" t="str">
        <f>B57</f>
        <v>Fölzer Karl-Heinz</v>
      </c>
      <c r="V40" s="68">
        <f>G57</f>
        <v>380</v>
      </c>
      <c r="W40" s="68">
        <f>H57</f>
        <v>7</v>
      </c>
      <c r="Z40" s="68"/>
    </row>
    <row r="41" spans="1:26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  <c r="U41" t="str">
        <f>L51</f>
        <v>SSV Rohrbach</v>
      </c>
      <c r="V41" s="68">
        <f>K59</f>
        <v>1122</v>
      </c>
      <c r="W41" s="68">
        <f>J59</f>
        <v>5</v>
      </c>
      <c r="X41">
        <f>K51</f>
        <v>0</v>
      </c>
      <c r="Z41" s="68"/>
    </row>
    <row r="42" spans="1:26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  <c r="U42" t="str">
        <f>P53</f>
        <v>Glockengießer Manfred</v>
      </c>
      <c r="V42" s="68">
        <f>K53</f>
        <v>374</v>
      </c>
      <c r="W42" s="68">
        <f>J53</f>
        <v>0</v>
      </c>
      <c r="Z42" s="68"/>
    </row>
    <row r="43" spans="1:26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  <c r="U43" t="str">
        <f>P55</f>
        <v>Bauernhofer Josef</v>
      </c>
      <c r="V43" s="68">
        <f>K55</f>
        <v>376</v>
      </c>
      <c r="W43" s="68">
        <f>J55</f>
        <v>4</v>
      </c>
      <c r="Z43" s="68"/>
    </row>
    <row r="44" spans="1:26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  <c r="U44" t="str">
        <f>P57</f>
        <v>Hofer Gerhard</v>
      </c>
      <c r="V44" s="68">
        <f>K57</f>
        <v>372</v>
      </c>
      <c r="W44" s="68">
        <f>J57</f>
        <v>1</v>
      </c>
      <c r="Z44" s="68"/>
    </row>
    <row r="45" spans="1:26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26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26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26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  <row r="49" spans="1:17" x14ac:dyDescent="0.25">
      <c r="A49" s="100" t="s">
        <v>72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1" spans="1:17" ht="15.75" thickBot="1" x14ac:dyDescent="0.3">
      <c r="A51" s="161" t="s">
        <v>11</v>
      </c>
      <c r="B51" s="162"/>
      <c r="C51" s="162"/>
      <c r="D51" s="162"/>
      <c r="E51" s="162"/>
      <c r="F51" s="163"/>
      <c r="G51" s="21">
        <v>3</v>
      </c>
      <c r="H51" s="110" t="s">
        <v>27</v>
      </c>
      <c r="I51" s="110"/>
      <c r="J51" s="110"/>
      <c r="K51" s="21">
        <v>0</v>
      </c>
      <c r="L51" s="161" t="s">
        <v>51</v>
      </c>
      <c r="M51" s="162"/>
      <c r="N51" s="162"/>
      <c r="O51" s="162"/>
      <c r="P51" s="162"/>
      <c r="Q51" s="163"/>
    </row>
    <row r="52" spans="1:17" ht="15.75" thickBot="1" x14ac:dyDescent="0.3">
      <c r="A52" s="22" t="s">
        <v>30</v>
      </c>
      <c r="B52" s="23"/>
      <c r="C52" s="24" t="s">
        <v>32</v>
      </c>
      <c r="D52" s="24" t="s">
        <v>33</v>
      </c>
      <c r="E52" s="24" t="s">
        <v>34</v>
      </c>
      <c r="F52" s="24" t="s">
        <v>35</v>
      </c>
      <c r="G52" s="23" t="s">
        <v>36</v>
      </c>
      <c r="H52" s="25"/>
      <c r="I52" s="25"/>
      <c r="J52" s="25"/>
      <c r="K52" s="26"/>
      <c r="L52" s="24" t="s">
        <v>35</v>
      </c>
      <c r="M52" s="24" t="s">
        <v>34</v>
      </c>
      <c r="N52" s="24" t="s">
        <v>33</v>
      </c>
      <c r="O52" s="24" t="s">
        <v>32</v>
      </c>
      <c r="P52" s="26" t="s">
        <v>31</v>
      </c>
      <c r="Q52" s="27" t="s">
        <v>30</v>
      </c>
    </row>
    <row r="53" spans="1:17" ht="15" customHeight="1" x14ac:dyDescent="0.25">
      <c r="A53" s="114">
        <v>1</v>
      </c>
      <c r="B53" s="103" t="s">
        <v>12</v>
      </c>
      <c r="C53" s="51">
        <v>98</v>
      </c>
      <c r="D53" s="51">
        <v>98</v>
      </c>
      <c r="E53" s="51">
        <v>99</v>
      </c>
      <c r="F53" s="51">
        <v>98</v>
      </c>
      <c r="G53" s="52">
        <f>SUM(C53:F53)</f>
        <v>393</v>
      </c>
      <c r="H53" s="53">
        <f>SUM(C54:F54)</f>
        <v>8</v>
      </c>
      <c r="I53" s="54" t="s">
        <v>37</v>
      </c>
      <c r="J53" s="55">
        <f>SUM(L54:O54)</f>
        <v>0</v>
      </c>
      <c r="K53" s="52">
        <f>SUM(L53:O53)</f>
        <v>374</v>
      </c>
      <c r="L53" s="51">
        <v>96</v>
      </c>
      <c r="M53" s="51">
        <v>94</v>
      </c>
      <c r="N53" s="51">
        <v>93</v>
      </c>
      <c r="O53" s="51">
        <v>91</v>
      </c>
      <c r="P53" s="115" t="s">
        <v>74</v>
      </c>
      <c r="Q53" s="114">
        <v>2</v>
      </c>
    </row>
    <row r="54" spans="1:17" ht="15" customHeight="1" x14ac:dyDescent="0.25">
      <c r="A54" s="102"/>
      <c r="B54" s="104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16"/>
      <c r="Q54" s="102"/>
    </row>
    <row r="55" spans="1:17" ht="15" customHeight="1" x14ac:dyDescent="0.25">
      <c r="A55" s="101">
        <v>2</v>
      </c>
      <c r="B55" s="103" t="s">
        <v>52</v>
      </c>
      <c r="C55" s="61">
        <v>91</v>
      </c>
      <c r="D55" s="61">
        <v>96</v>
      </c>
      <c r="E55" s="61">
        <v>98</v>
      </c>
      <c r="F55" s="61">
        <v>71</v>
      </c>
      <c r="G55" s="62">
        <f t="shared" ref="G55" si="7">SUM(C55:F55)</f>
        <v>356</v>
      </c>
      <c r="H55" s="63">
        <f>SUM(C56:F56)</f>
        <v>4</v>
      </c>
      <c r="I55" s="64" t="s">
        <v>37</v>
      </c>
      <c r="J55" s="65">
        <f>SUM(L56:O56)</f>
        <v>4</v>
      </c>
      <c r="K55" s="62">
        <f t="shared" ref="K55" si="8">SUM(L55:O55)</f>
        <v>376</v>
      </c>
      <c r="L55" s="61">
        <v>96</v>
      </c>
      <c r="M55" s="61">
        <v>96</v>
      </c>
      <c r="N55" s="61">
        <v>91</v>
      </c>
      <c r="O55" s="61">
        <v>93</v>
      </c>
      <c r="P55" s="105" t="s">
        <v>23</v>
      </c>
      <c r="Q55" s="101">
        <v>4</v>
      </c>
    </row>
    <row r="56" spans="1:17" ht="15" customHeight="1" x14ac:dyDescent="0.25">
      <c r="A56" s="102"/>
      <c r="B56" s="104"/>
      <c r="C56" s="56">
        <f>IF(C55&lt;O55,0,IF(C55=O55,1,2))</f>
        <v>0</v>
      </c>
      <c r="D56" s="56">
        <f>IF(D55&lt;N55,0,IF(D55=N55,1,2))</f>
        <v>2</v>
      </c>
      <c r="E56" s="56">
        <f>IF(E55&lt;M55,0,IF(E55=M55,1,2))</f>
        <v>2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0</v>
      </c>
      <c r="N56" s="56">
        <f>IF(N55&lt;D55,0,IF(N55=D55,1,2))</f>
        <v>0</v>
      </c>
      <c r="O56" s="56">
        <f>IF(O55&lt;C55,0,IF(O55=C55,1,2))</f>
        <v>2</v>
      </c>
      <c r="P56" s="106"/>
      <c r="Q56" s="102"/>
    </row>
    <row r="57" spans="1:17" ht="15" customHeight="1" x14ac:dyDescent="0.25">
      <c r="A57" s="101">
        <v>3</v>
      </c>
      <c r="B57" s="103" t="s">
        <v>13</v>
      </c>
      <c r="C57" s="61">
        <v>92</v>
      </c>
      <c r="D57" s="61">
        <v>96</v>
      </c>
      <c r="E57" s="61">
        <v>96</v>
      </c>
      <c r="F57" s="61">
        <v>96</v>
      </c>
      <c r="G57" s="62">
        <f t="shared" ref="G57" si="9">SUM(C57:F57)</f>
        <v>380</v>
      </c>
      <c r="H57" s="63">
        <f>SUM(C58:F58)</f>
        <v>7</v>
      </c>
      <c r="I57" s="64" t="s">
        <v>37</v>
      </c>
      <c r="J57" s="65">
        <f>SUM(L58:O58)</f>
        <v>1</v>
      </c>
      <c r="K57" s="62">
        <f t="shared" ref="K57" si="10">SUM(L57:O57)</f>
        <v>372</v>
      </c>
      <c r="L57" s="61">
        <v>96</v>
      </c>
      <c r="M57" s="61">
        <v>95</v>
      </c>
      <c r="N57" s="61">
        <v>90</v>
      </c>
      <c r="O57" s="61">
        <v>91</v>
      </c>
      <c r="P57" s="105" t="s">
        <v>24</v>
      </c>
      <c r="Q57" s="101">
        <v>6</v>
      </c>
    </row>
    <row r="58" spans="1:17" ht="15" customHeight="1" x14ac:dyDescent="0.25">
      <c r="A58" s="102"/>
      <c r="B58" s="104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06"/>
      <c r="Q58" s="102"/>
    </row>
    <row r="59" spans="1:17" x14ac:dyDescent="0.25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1129</v>
      </c>
      <c r="H59" s="29">
        <f>H57+H55+H53</f>
        <v>19</v>
      </c>
      <c r="I59" s="30" t="s">
        <v>37</v>
      </c>
      <c r="J59" s="67">
        <f>J57+J55+J53</f>
        <v>5</v>
      </c>
      <c r="K59" s="66">
        <f>K57+K55+K53</f>
        <v>1122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17" ht="15.75" thickBo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.75" thickBot="1" x14ac:dyDescent="0.3">
      <c r="B61" s="132"/>
      <c r="C61" s="117"/>
      <c r="D61" s="117"/>
      <c r="E61" s="133" t="s">
        <v>38</v>
      </c>
      <c r="F61" s="134"/>
      <c r="G61" s="133" t="s">
        <v>39</v>
      </c>
      <c r="H61" s="135"/>
      <c r="I61" s="134"/>
      <c r="J61" s="133" t="s">
        <v>40</v>
      </c>
      <c r="K61" s="134"/>
      <c r="L61" s="133" t="s">
        <v>41</v>
      </c>
      <c r="M61" s="134"/>
      <c r="N61" s="117" t="s">
        <v>45</v>
      </c>
      <c r="O61" s="117"/>
      <c r="P61" s="118"/>
    </row>
    <row r="62" spans="1:17" x14ac:dyDescent="0.25">
      <c r="A62" s="119" t="s">
        <v>36</v>
      </c>
      <c r="B62" s="119"/>
      <c r="C62" s="120" t="s">
        <v>42</v>
      </c>
      <c r="D62" s="120"/>
      <c r="E62" s="31">
        <v>1</v>
      </c>
      <c r="F62" s="32">
        <v>2</v>
      </c>
      <c r="G62" s="31">
        <v>3</v>
      </c>
      <c r="H62" s="121">
        <v>4</v>
      </c>
      <c r="I62" s="122"/>
      <c r="J62" s="31">
        <v>5</v>
      </c>
      <c r="K62" s="32">
        <v>6</v>
      </c>
      <c r="L62" s="31">
        <v>7</v>
      </c>
      <c r="M62" s="32">
        <v>8</v>
      </c>
      <c r="N62" s="120" t="s">
        <v>42</v>
      </c>
      <c r="O62" s="120"/>
      <c r="P62" s="123" t="s">
        <v>36</v>
      </c>
      <c r="Q62" s="123"/>
    </row>
    <row r="63" spans="1:17" x14ac:dyDescent="0.25">
      <c r="A63" s="136">
        <v>0</v>
      </c>
      <c r="B63" s="142" t="s">
        <v>43</v>
      </c>
      <c r="C63" s="110" t="s">
        <v>44</v>
      </c>
      <c r="D63" s="110"/>
      <c r="E63" s="49"/>
      <c r="F63" s="50"/>
      <c r="G63" s="49"/>
      <c r="H63" s="172"/>
      <c r="I63" s="173"/>
      <c r="J63" s="49"/>
      <c r="K63" s="50"/>
      <c r="L63" s="49"/>
      <c r="M63" s="50"/>
      <c r="N63" s="141" t="s">
        <v>44</v>
      </c>
      <c r="O63" s="110"/>
      <c r="P63" s="146" t="s">
        <v>43</v>
      </c>
      <c r="Q63" s="136">
        <v>0</v>
      </c>
    </row>
    <row r="64" spans="1:17" x14ac:dyDescent="0.25">
      <c r="A64" s="137"/>
      <c r="B64" s="143"/>
      <c r="C64" s="110" t="s">
        <v>36</v>
      </c>
      <c r="D64" s="138"/>
      <c r="E64" s="35" t="s">
        <v>45</v>
      </c>
      <c r="F64" s="36" t="s">
        <v>45</v>
      </c>
      <c r="G64" s="35" t="s">
        <v>45</v>
      </c>
      <c r="H64" s="154" t="s">
        <v>45</v>
      </c>
      <c r="I64" s="155" t="s">
        <v>45</v>
      </c>
      <c r="J64" s="35" t="s">
        <v>45</v>
      </c>
      <c r="K64" s="36" t="s">
        <v>45</v>
      </c>
      <c r="L64" s="35" t="s">
        <v>45</v>
      </c>
      <c r="M64" s="36" t="s">
        <v>45</v>
      </c>
      <c r="N64" s="141" t="s">
        <v>36</v>
      </c>
      <c r="O64" s="110"/>
      <c r="P64" s="147"/>
      <c r="Q64" s="137"/>
    </row>
    <row r="65" spans="1:17" x14ac:dyDescent="0.25">
      <c r="A65" s="136">
        <v>0</v>
      </c>
      <c r="B65" s="142" t="s">
        <v>46</v>
      </c>
      <c r="C65" s="110" t="s">
        <v>44</v>
      </c>
      <c r="D65" s="110"/>
      <c r="E65" s="33"/>
      <c r="F65" s="34"/>
      <c r="G65" s="33"/>
      <c r="H65" s="144"/>
      <c r="I65" s="145"/>
      <c r="J65" s="33"/>
      <c r="K65" s="34"/>
      <c r="L65" s="33"/>
      <c r="M65" s="34"/>
      <c r="N65" s="141" t="s">
        <v>44</v>
      </c>
      <c r="O65" s="110"/>
      <c r="P65" s="146" t="s">
        <v>46</v>
      </c>
      <c r="Q65" s="136">
        <v>0</v>
      </c>
    </row>
    <row r="66" spans="1:17" x14ac:dyDescent="0.25">
      <c r="A66" s="137"/>
      <c r="B66" s="143"/>
      <c r="C66" s="110" t="s">
        <v>36</v>
      </c>
      <c r="D66" s="138"/>
      <c r="E66" s="37" t="s">
        <v>45</v>
      </c>
      <c r="F66" s="38" t="s">
        <v>45</v>
      </c>
      <c r="G66" s="37" t="s">
        <v>45</v>
      </c>
      <c r="H66" s="148" t="s">
        <v>45</v>
      </c>
      <c r="I66" s="149" t="s">
        <v>45</v>
      </c>
      <c r="J66" s="37" t="s">
        <v>45</v>
      </c>
      <c r="K66" s="38" t="s">
        <v>45</v>
      </c>
      <c r="L66" s="37" t="s">
        <v>45</v>
      </c>
      <c r="M66" s="38" t="s">
        <v>45</v>
      </c>
      <c r="N66" s="141" t="s">
        <v>36</v>
      </c>
      <c r="O66" s="110"/>
      <c r="P66" s="147"/>
      <c r="Q66" s="137"/>
    </row>
    <row r="67" spans="1:17" x14ac:dyDescent="0.25">
      <c r="A67" s="136">
        <v>0</v>
      </c>
      <c r="B67" s="142" t="s">
        <v>47</v>
      </c>
      <c r="C67" s="110" t="s">
        <v>44</v>
      </c>
      <c r="D67" s="110"/>
      <c r="E67" s="39"/>
      <c r="F67" s="40"/>
      <c r="G67" s="39"/>
      <c r="H67" s="152"/>
      <c r="I67" s="153"/>
      <c r="J67" s="39"/>
      <c r="K67" s="40"/>
      <c r="L67" s="39"/>
      <c r="M67" s="40"/>
      <c r="N67" s="141" t="s">
        <v>44</v>
      </c>
      <c r="O67" s="110"/>
      <c r="P67" s="146" t="s">
        <v>47</v>
      </c>
      <c r="Q67" s="136">
        <v>0</v>
      </c>
    </row>
    <row r="68" spans="1:17" ht="15.75" thickBot="1" x14ac:dyDescent="0.3">
      <c r="A68" s="137"/>
      <c r="B68" s="143"/>
      <c r="C68" s="110" t="s">
        <v>36</v>
      </c>
      <c r="D68" s="110"/>
      <c r="E68" s="41" t="s">
        <v>45</v>
      </c>
      <c r="F68" s="42" t="s">
        <v>45</v>
      </c>
      <c r="G68" s="41" t="s">
        <v>45</v>
      </c>
      <c r="H68" s="150" t="s">
        <v>45</v>
      </c>
      <c r="I68" s="151" t="s">
        <v>45</v>
      </c>
      <c r="J68" s="41" t="s">
        <v>45</v>
      </c>
      <c r="K68" s="42" t="s">
        <v>45</v>
      </c>
      <c r="L68" s="41" t="s">
        <v>45</v>
      </c>
      <c r="M68" s="42" t="s">
        <v>45</v>
      </c>
      <c r="N68" s="110" t="s">
        <v>36</v>
      </c>
      <c r="O68" s="110"/>
      <c r="P68" s="147"/>
      <c r="Q68" s="137"/>
    </row>
    <row r="69" spans="1:17" x14ac:dyDescent="0.25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69"/>
  <sheetViews>
    <sheetView topLeftCell="A16" workbookViewId="0">
      <selection activeCell="S35" sqref="S35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20" ht="30" x14ac:dyDescent="0.25">
      <c r="A1" s="96" t="s">
        <v>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8"/>
      <c r="O1" s="98"/>
      <c r="P1" s="98"/>
      <c r="Q1" s="98"/>
    </row>
    <row r="3" spans="1:20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0" x14ac:dyDescent="0.25">
      <c r="C4" s="86" t="s">
        <v>69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20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20" x14ac:dyDescent="0.25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20" ht="15.75" thickBot="1" x14ac:dyDescent="0.3">
      <c r="A9" s="161" t="s">
        <v>16</v>
      </c>
      <c r="B9" s="162"/>
      <c r="C9" s="162"/>
      <c r="D9" s="162"/>
      <c r="E9" s="162"/>
      <c r="F9" s="163"/>
      <c r="G9" s="21">
        <v>3</v>
      </c>
      <c r="H9" s="110" t="s">
        <v>27</v>
      </c>
      <c r="I9" s="110"/>
      <c r="J9" s="110"/>
      <c r="K9" s="21">
        <v>0</v>
      </c>
      <c r="L9" s="161" t="s">
        <v>50</v>
      </c>
      <c r="M9" s="162"/>
      <c r="N9" s="162"/>
      <c r="O9" s="162"/>
      <c r="P9" s="162"/>
      <c r="Q9" s="163"/>
    </row>
    <row r="10" spans="1:20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20" x14ac:dyDescent="0.25">
      <c r="A11" s="114">
        <v>1</v>
      </c>
      <c r="B11" s="103" t="s">
        <v>19</v>
      </c>
      <c r="C11" s="51">
        <v>98</v>
      </c>
      <c r="D11" s="51">
        <v>97</v>
      </c>
      <c r="E11" s="51">
        <v>97</v>
      </c>
      <c r="F11" s="51">
        <v>97</v>
      </c>
      <c r="G11" s="52">
        <f>SUM(C11:F11)</f>
        <v>389</v>
      </c>
      <c r="H11" s="53">
        <f>SUM(C12:F12)</f>
        <v>4</v>
      </c>
      <c r="I11" s="54" t="s">
        <v>37</v>
      </c>
      <c r="J11" s="55">
        <f>SUM(L12:O12)/2</f>
        <v>2</v>
      </c>
      <c r="K11" s="52">
        <f>SUM(L11:O11)</f>
        <v>388</v>
      </c>
      <c r="L11" s="51">
        <v>95</v>
      </c>
      <c r="M11" s="51">
        <v>98</v>
      </c>
      <c r="N11" s="51">
        <v>97</v>
      </c>
      <c r="O11" s="51">
        <v>98</v>
      </c>
      <c r="P11" s="115" t="s">
        <v>20</v>
      </c>
      <c r="Q11" s="114">
        <v>2</v>
      </c>
      <c r="R11" s="174" t="s">
        <v>84</v>
      </c>
      <c r="S11" s="175"/>
      <c r="T11" s="175"/>
    </row>
    <row r="12" spans="1:20" x14ac:dyDescent="0.25">
      <c r="A12" s="102"/>
      <c r="B12" s="10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0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2</v>
      </c>
      <c r="N12" s="56">
        <f>IF(N11&lt;D11,0,IF(N11=D11,1,2))</f>
        <v>1</v>
      </c>
      <c r="O12" s="56">
        <f>IF(O11&lt;C11,0,IF(O11=C11,1,2))</f>
        <v>1</v>
      </c>
      <c r="P12" s="116"/>
      <c r="Q12" s="102"/>
      <c r="R12" s="174"/>
      <c r="S12" s="175"/>
      <c r="T12" s="175"/>
    </row>
    <row r="13" spans="1:20" x14ac:dyDescent="0.25">
      <c r="A13" s="101">
        <v>2</v>
      </c>
      <c r="B13" s="103" t="s">
        <v>18</v>
      </c>
      <c r="C13" s="61">
        <v>93</v>
      </c>
      <c r="D13" s="61">
        <v>96</v>
      </c>
      <c r="E13" s="61">
        <v>96</v>
      </c>
      <c r="F13" s="61">
        <v>96</v>
      </c>
      <c r="G13" s="62">
        <f t="shared" ref="G13:G15" si="0">SUM(C13:F13)</f>
        <v>381</v>
      </c>
      <c r="H13" s="63">
        <f>SUM(C14:F14)</f>
        <v>6</v>
      </c>
      <c r="I13" s="64" t="s">
        <v>37</v>
      </c>
      <c r="J13" s="65">
        <f>SUM(L14:O14)/2</f>
        <v>1</v>
      </c>
      <c r="K13" s="62">
        <f t="shared" ref="K13:K15" si="1">SUM(L13:O13)</f>
        <v>378</v>
      </c>
      <c r="L13" s="61">
        <v>96</v>
      </c>
      <c r="M13" s="61">
        <v>94</v>
      </c>
      <c r="N13" s="61">
        <v>95</v>
      </c>
      <c r="O13" s="61">
        <v>93</v>
      </c>
      <c r="P13" s="105" t="s">
        <v>54</v>
      </c>
      <c r="Q13" s="101">
        <v>4</v>
      </c>
      <c r="R13" s="174"/>
      <c r="S13" s="175"/>
      <c r="T13" s="175"/>
    </row>
    <row r="14" spans="1:20" x14ac:dyDescent="0.25">
      <c r="A14" s="102"/>
      <c r="B14" s="104"/>
      <c r="C14" s="56">
        <f>IF(C13&lt;O13,0,IF(C13=O13,1,2))</f>
        <v>1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1</v>
      </c>
      <c r="P14" s="106"/>
      <c r="Q14" s="102"/>
      <c r="R14" s="174"/>
      <c r="S14" s="175"/>
      <c r="T14" s="175"/>
    </row>
    <row r="15" spans="1:20" x14ac:dyDescent="0.25">
      <c r="A15" s="101">
        <v>3</v>
      </c>
      <c r="B15" s="103" t="s">
        <v>79</v>
      </c>
      <c r="C15" s="61">
        <v>95</v>
      </c>
      <c r="D15" s="61">
        <v>92</v>
      </c>
      <c r="E15" s="61">
        <v>95</v>
      </c>
      <c r="F15" s="61">
        <v>92</v>
      </c>
      <c r="G15" s="62">
        <f t="shared" si="0"/>
        <v>374</v>
      </c>
      <c r="H15" s="63">
        <f>SUM(C16:F16)</f>
        <v>8</v>
      </c>
      <c r="I15" s="64" t="s">
        <v>37</v>
      </c>
      <c r="J15" s="65">
        <f>SUM(L16:O16)</f>
        <v>0</v>
      </c>
      <c r="K15" s="62">
        <f t="shared" si="1"/>
        <v>0</v>
      </c>
      <c r="L15" s="61"/>
      <c r="M15" s="61"/>
      <c r="N15" s="61"/>
      <c r="O15" s="61"/>
      <c r="P15" s="105"/>
      <c r="Q15" s="101">
        <v>6</v>
      </c>
    </row>
    <row r="16" spans="1:20" x14ac:dyDescent="0.25">
      <c r="A16" s="102"/>
      <c r="B16" s="104"/>
      <c r="C16" s="56">
        <f>IF(C15&lt;O15,0,IF(C15=O15,1,2))</f>
        <v>2</v>
      </c>
      <c r="D16" s="56">
        <f>IF(D15&lt;N15,0,IF(D15=N15,1,2))</f>
        <v>2</v>
      </c>
      <c r="E16" s="56">
        <f>IF(E15&lt;M15,0,IF(E15=M15,1,2))</f>
        <v>2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0</v>
      </c>
      <c r="N16" s="56">
        <f>IF(N15&lt;D15,0,IF(N15=D15,1,2))</f>
        <v>0</v>
      </c>
      <c r="O16" s="56">
        <f>IF(O15&lt;C15,0,IF(O15=C15,1,2))</f>
        <v>0</v>
      </c>
      <c r="P16" s="106"/>
      <c r="Q16" s="102"/>
    </row>
    <row r="17" spans="1:24" x14ac:dyDescent="0.25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1144</v>
      </c>
      <c r="H17" s="29">
        <f>H15+H13+H11</f>
        <v>18</v>
      </c>
      <c r="I17" s="30" t="s">
        <v>37</v>
      </c>
      <c r="J17" s="67">
        <f>J15+J13+J11</f>
        <v>3</v>
      </c>
      <c r="K17" s="66">
        <f>K15+K13+K11</f>
        <v>766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24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24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24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  <c r="U21" t="str">
        <f>A9</f>
        <v>SV Eggersdorf</v>
      </c>
      <c r="V21" s="68">
        <f>G17</f>
        <v>1144</v>
      </c>
      <c r="W21">
        <f>H17</f>
        <v>18</v>
      </c>
      <c r="X21">
        <f>G9</f>
        <v>3</v>
      </c>
    </row>
    <row r="22" spans="1:24" x14ac:dyDescent="0.25">
      <c r="A22" s="137"/>
      <c r="B22" s="143"/>
      <c r="C22" s="110" t="s">
        <v>36</v>
      </c>
      <c r="D22" s="138"/>
      <c r="E22" s="35"/>
      <c r="F22" s="36"/>
      <c r="G22" s="35"/>
      <c r="H22" s="154"/>
      <c r="I22" s="155"/>
      <c r="J22" s="35"/>
      <c r="K22" s="36"/>
      <c r="L22" s="35" t="s">
        <v>45</v>
      </c>
      <c r="M22" s="36" t="s">
        <v>45</v>
      </c>
      <c r="N22" s="141" t="s">
        <v>36</v>
      </c>
      <c r="O22" s="110"/>
      <c r="P22" s="147"/>
      <c r="Q22" s="137"/>
      <c r="U22" t="str">
        <f>B11</f>
        <v>Meissl Theresa</v>
      </c>
      <c r="V22" s="68">
        <f>G11</f>
        <v>389</v>
      </c>
      <c r="W22" s="68">
        <f>H11</f>
        <v>4</v>
      </c>
    </row>
    <row r="23" spans="1:24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  <c r="U23" t="str">
        <f>B13</f>
        <v>Kristandl Manfred</v>
      </c>
      <c r="V23" s="68">
        <f>G13</f>
        <v>381</v>
      </c>
      <c r="W23" s="68">
        <f>H13</f>
        <v>6</v>
      </c>
    </row>
    <row r="24" spans="1:24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  <c r="U24" t="str">
        <f>B15</f>
        <v>Hottowy Bernhard</v>
      </c>
      <c r="V24" s="68">
        <f>G15</f>
        <v>374</v>
      </c>
      <c r="W24" s="68">
        <f>H15</f>
        <v>8</v>
      </c>
    </row>
    <row r="25" spans="1:24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  <c r="U25" t="str">
        <f>L9</f>
        <v>TAV Mautern</v>
      </c>
      <c r="V25" s="68">
        <f>K17</f>
        <v>766</v>
      </c>
      <c r="W25" s="68">
        <f>J17</f>
        <v>3</v>
      </c>
      <c r="X25">
        <f>K9</f>
        <v>0</v>
      </c>
    </row>
    <row r="26" spans="1:24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  <c r="U26" t="str">
        <f>P11</f>
        <v>Mörth Stefanie</v>
      </c>
      <c r="V26" s="68">
        <f>K11</f>
        <v>388</v>
      </c>
      <c r="W26" s="68">
        <f>J11</f>
        <v>2</v>
      </c>
    </row>
    <row r="27" spans="1:24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Mörth Sebastian</v>
      </c>
      <c r="V27" s="68">
        <f>K13</f>
        <v>378</v>
      </c>
      <c r="W27" s="68">
        <f t="shared" ref="W27:W28" si="2">J12</f>
        <v>0</v>
      </c>
    </row>
    <row r="28" spans="1:24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>
        <f>P15</f>
        <v>0</v>
      </c>
      <c r="V28" s="68">
        <f>K15</f>
        <v>0</v>
      </c>
      <c r="W28" s="68">
        <f t="shared" si="2"/>
        <v>1</v>
      </c>
    </row>
    <row r="29" spans="1:24" x14ac:dyDescent="0.25">
      <c r="U29" t="str">
        <f>A30</f>
        <v>SV Krieglach</v>
      </c>
      <c r="V29" s="68">
        <f>G38</f>
        <v>1128</v>
      </c>
      <c r="W29" s="68">
        <f>H38</f>
        <v>18</v>
      </c>
      <c r="X29">
        <f>G30</f>
        <v>3</v>
      </c>
    </row>
    <row r="30" spans="1:24" ht="15.75" thickBot="1" x14ac:dyDescent="0.3">
      <c r="A30" s="161" t="s">
        <v>2</v>
      </c>
      <c r="B30" s="162"/>
      <c r="C30" s="162"/>
      <c r="D30" s="162"/>
      <c r="E30" s="162"/>
      <c r="F30" s="163"/>
      <c r="G30" s="21">
        <v>3</v>
      </c>
      <c r="H30" s="110" t="s">
        <v>27</v>
      </c>
      <c r="I30" s="110"/>
      <c r="J30" s="110"/>
      <c r="K30" s="21">
        <v>0</v>
      </c>
      <c r="L30" s="161" t="s">
        <v>51</v>
      </c>
      <c r="M30" s="162"/>
      <c r="N30" s="162"/>
      <c r="O30" s="162"/>
      <c r="P30" s="162"/>
      <c r="Q30" s="163"/>
      <c r="U30" t="str">
        <f>B32</f>
        <v>Mazilo Harald</v>
      </c>
      <c r="V30" s="68">
        <f>G32</f>
        <v>385</v>
      </c>
      <c r="W30" s="68">
        <f>H32</f>
        <v>8</v>
      </c>
    </row>
    <row r="31" spans="1:24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  <c r="U31" t="str">
        <f>B34</f>
        <v>Pillhofer Philipp</v>
      </c>
      <c r="V31" s="68">
        <f>G34</f>
        <v>373</v>
      </c>
      <c r="W31" s="68">
        <f>H34</f>
        <v>6</v>
      </c>
    </row>
    <row r="32" spans="1:24" ht="15" customHeight="1" x14ac:dyDescent="0.25">
      <c r="A32" s="114">
        <v>1</v>
      </c>
      <c r="B32" s="103" t="s">
        <v>4</v>
      </c>
      <c r="C32" s="51">
        <v>98</v>
      </c>
      <c r="D32" s="51">
        <v>96</v>
      </c>
      <c r="E32" s="51">
        <v>98</v>
      </c>
      <c r="F32" s="51">
        <v>93</v>
      </c>
      <c r="G32" s="52">
        <f>SUM(C32:F32)</f>
        <v>385</v>
      </c>
      <c r="H32" s="53">
        <f>SUM(C33:F33)</f>
        <v>8</v>
      </c>
      <c r="I32" s="54" t="s">
        <v>37</v>
      </c>
      <c r="J32" s="55">
        <f>SUM(L33:O33)</f>
        <v>0</v>
      </c>
      <c r="K32" s="52">
        <f>SUM(L32:O32)</f>
        <v>363</v>
      </c>
      <c r="L32" s="51">
        <v>90</v>
      </c>
      <c r="M32" s="51">
        <v>89</v>
      </c>
      <c r="N32" s="51">
        <v>91</v>
      </c>
      <c r="O32" s="51">
        <v>93</v>
      </c>
      <c r="P32" s="115" t="s">
        <v>23</v>
      </c>
      <c r="Q32" s="114">
        <v>2</v>
      </c>
      <c r="U32" t="str">
        <f>B36</f>
        <v>Neuburger Martin</v>
      </c>
      <c r="V32" s="68">
        <f>G36</f>
        <v>370</v>
      </c>
      <c r="W32" s="68">
        <f>H36</f>
        <v>4</v>
      </c>
    </row>
    <row r="33" spans="1:24" ht="15" customHeight="1" x14ac:dyDescent="0.25">
      <c r="A33" s="102"/>
      <c r="B33" s="104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16"/>
      <c r="Q33" s="102"/>
      <c r="U33" t="str">
        <f>L30</f>
        <v>SSV Rohrbach</v>
      </c>
      <c r="V33" s="68">
        <f>K38</f>
        <v>1101</v>
      </c>
      <c r="W33" s="68">
        <f>J38</f>
        <v>6</v>
      </c>
      <c r="X33">
        <f>K30</f>
        <v>0</v>
      </c>
    </row>
    <row r="34" spans="1:24" ht="15" customHeight="1" x14ac:dyDescent="0.25">
      <c r="A34" s="101">
        <v>2</v>
      </c>
      <c r="B34" s="103" t="s">
        <v>48</v>
      </c>
      <c r="C34" s="61">
        <v>94</v>
      </c>
      <c r="D34" s="61">
        <v>93</v>
      </c>
      <c r="E34" s="61">
        <v>92</v>
      </c>
      <c r="F34" s="61">
        <v>94</v>
      </c>
      <c r="G34" s="62">
        <f t="shared" ref="G34" si="3">SUM(C34:F34)</f>
        <v>373</v>
      </c>
      <c r="H34" s="63">
        <f>SUM(C35:F35)</f>
        <v>6</v>
      </c>
      <c r="I34" s="64" t="s">
        <v>37</v>
      </c>
      <c r="J34" s="65">
        <f>SUM(L35:O35)</f>
        <v>2</v>
      </c>
      <c r="K34" s="62">
        <f t="shared" ref="K34" si="4">SUM(L34:O34)</f>
        <v>366</v>
      </c>
      <c r="L34" s="61">
        <v>93</v>
      </c>
      <c r="M34" s="61">
        <v>94</v>
      </c>
      <c r="N34" s="61">
        <v>92</v>
      </c>
      <c r="O34" s="61">
        <v>87</v>
      </c>
      <c r="P34" s="105" t="s">
        <v>24</v>
      </c>
      <c r="Q34" s="101">
        <v>4</v>
      </c>
      <c r="U34" t="str">
        <f>P32</f>
        <v>Bauernhofer Josef</v>
      </c>
      <c r="V34" s="68">
        <f>K32</f>
        <v>363</v>
      </c>
      <c r="W34" s="68">
        <f>J32</f>
        <v>0</v>
      </c>
    </row>
    <row r="35" spans="1:24" ht="15" customHeight="1" x14ac:dyDescent="0.25">
      <c r="A35" s="102"/>
      <c r="B35" s="10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0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2</v>
      </c>
      <c r="N35" s="56">
        <f>IF(N34&lt;D34,0,IF(N34=D34,1,2))</f>
        <v>0</v>
      </c>
      <c r="O35" s="56">
        <f>IF(O34&lt;C34,0,IF(O34=C34,1,2))</f>
        <v>0</v>
      </c>
      <c r="P35" s="106"/>
      <c r="Q35" s="102"/>
      <c r="U35" t="str">
        <f>P34</f>
        <v>Hofer Gerhard</v>
      </c>
      <c r="V35" s="68">
        <f>K34</f>
        <v>366</v>
      </c>
      <c r="W35" s="68">
        <f>J34</f>
        <v>2</v>
      </c>
    </row>
    <row r="36" spans="1:24" ht="15" customHeight="1" x14ac:dyDescent="0.25">
      <c r="A36" s="101">
        <v>3</v>
      </c>
      <c r="B36" s="103" t="s">
        <v>53</v>
      </c>
      <c r="C36" s="61">
        <v>93</v>
      </c>
      <c r="D36" s="61">
        <v>88</v>
      </c>
      <c r="E36" s="61">
        <v>95</v>
      </c>
      <c r="F36" s="61">
        <v>94</v>
      </c>
      <c r="G36" s="62">
        <f t="shared" ref="G36" si="5">SUM(C36:F36)</f>
        <v>370</v>
      </c>
      <c r="H36" s="63">
        <f>SUM(C37:F37)</f>
        <v>4</v>
      </c>
      <c r="I36" s="64" t="s">
        <v>37</v>
      </c>
      <c r="J36" s="65">
        <f>SUM(L37:O37)</f>
        <v>4</v>
      </c>
      <c r="K36" s="62">
        <f t="shared" ref="K36" si="6">SUM(L36:O36)</f>
        <v>372</v>
      </c>
      <c r="L36" s="61">
        <v>93</v>
      </c>
      <c r="M36" s="61">
        <v>97</v>
      </c>
      <c r="N36" s="61">
        <v>90</v>
      </c>
      <c r="O36" s="61">
        <v>92</v>
      </c>
      <c r="P36" s="105" t="s">
        <v>83</v>
      </c>
      <c r="Q36" s="101">
        <v>6</v>
      </c>
      <c r="U36" t="str">
        <f>P36</f>
        <v>Zöhrer Stefan</v>
      </c>
      <c r="V36" s="68">
        <f>K36</f>
        <v>372</v>
      </c>
      <c r="W36" s="68">
        <f>J36</f>
        <v>4</v>
      </c>
    </row>
    <row r="37" spans="1:24" ht="15" customHeight="1" x14ac:dyDescent="0.25">
      <c r="A37" s="102"/>
      <c r="B37" s="104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0</v>
      </c>
      <c r="P37" s="106"/>
      <c r="Q37" s="102"/>
      <c r="U37" t="str">
        <f>A51</f>
        <v>SV Raika Langenwang</v>
      </c>
      <c r="V37" s="68">
        <f>G59</f>
        <v>1137</v>
      </c>
      <c r="W37" s="68">
        <f>H59</f>
        <v>20</v>
      </c>
      <c r="X37">
        <f>G51</f>
        <v>3</v>
      </c>
    </row>
    <row r="38" spans="1:24" x14ac:dyDescent="0.25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1128</v>
      </c>
      <c r="H38" s="29">
        <f>H36+H34+H32</f>
        <v>18</v>
      </c>
      <c r="I38" s="30" t="s">
        <v>37</v>
      </c>
      <c r="J38" s="67">
        <f>J36+J34+J32</f>
        <v>6</v>
      </c>
      <c r="K38" s="66">
        <f>K36+K34+K32</f>
        <v>1101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389</v>
      </c>
      <c r="W38" s="68">
        <f>H53</f>
        <v>6</v>
      </c>
    </row>
    <row r="39" spans="1:24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U39" t="str">
        <f>B55</f>
        <v>Fölzer Karl-Heinz</v>
      </c>
      <c r="V39" s="68">
        <f>G55</f>
        <v>381</v>
      </c>
      <c r="W39" s="68">
        <f>H55</f>
        <v>8</v>
      </c>
    </row>
    <row r="40" spans="1:24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  <c r="U40" t="str">
        <f>B57</f>
        <v>Geisler Daniel</v>
      </c>
      <c r="V40" s="68">
        <f>G57</f>
        <v>367</v>
      </c>
      <c r="W40" s="68">
        <f>H57</f>
        <v>6</v>
      </c>
    </row>
    <row r="41" spans="1:24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  <c r="U41" t="str">
        <f>L51</f>
        <v>SV Kainisch</v>
      </c>
      <c r="V41" s="68">
        <f>K59</f>
        <v>1105</v>
      </c>
      <c r="W41" s="68">
        <f>J59</f>
        <v>4</v>
      </c>
      <c r="X41">
        <f>K51</f>
        <v>0</v>
      </c>
    </row>
    <row r="42" spans="1:24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  <c r="U42" t="str">
        <f>P53</f>
        <v>Kreuzer Elias</v>
      </c>
      <c r="V42" s="68">
        <f>K53</f>
        <v>378</v>
      </c>
      <c r="W42" s="68">
        <f>J53</f>
        <v>2</v>
      </c>
    </row>
    <row r="43" spans="1:24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  <c r="U43" t="str">
        <f>P55</f>
        <v>Schrempf Wilhelm</v>
      </c>
      <c r="V43" s="68">
        <f>K55</f>
        <v>365</v>
      </c>
      <c r="W43" s="68">
        <f>J55</f>
        <v>0</v>
      </c>
    </row>
    <row r="44" spans="1:24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  <c r="U44" t="str">
        <f>P57</f>
        <v>Illmayr Daniel</v>
      </c>
      <c r="V44" s="68">
        <f>K57</f>
        <v>362</v>
      </c>
      <c r="W44" s="68">
        <f>J57</f>
        <v>2</v>
      </c>
    </row>
    <row r="45" spans="1:24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24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24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24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  <row r="49" spans="1:17" x14ac:dyDescent="0.25">
      <c r="A49" s="100" t="s">
        <v>72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1" spans="1:17" ht="15.75" thickBot="1" x14ac:dyDescent="0.3">
      <c r="A51" s="161" t="s">
        <v>11</v>
      </c>
      <c r="B51" s="162"/>
      <c r="C51" s="162"/>
      <c r="D51" s="162"/>
      <c r="E51" s="162"/>
      <c r="F51" s="163"/>
      <c r="G51" s="21">
        <v>3</v>
      </c>
      <c r="H51" s="110" t="s">
        <v>27</v>
      </c>
      <c r="I51" s="110"/>
      <c r="J51" s="110"/>
      <c r="K51" s="21">
        <v>0</v>
      </c>
      <c r="L51" s="161" t="s">
        <v>73</v>
      </c>
      <c r="M51" s="162"/>
      <c r="N51" s="162"/>
      <c r="O51" s="162"/>
      <c r="P51" s="162"/>
      <c r="Q51" s="163"/>
    </row>
    <row r="52" spans="1:17" ht="15.75" thickBot="1" x14ac:dyDescent="0.3">
      <c r="A52" s="22" t="s">
        <v>30</v>
      </c>
      <c r="B52" s="23"/>
      <c r="C52" s="24" t="s">
        <v>32</v>
      </c>
      <c r="D52" s="24" t="s">
        <v>33</v>
      </c>
      <c r="E52" s="24" t="s">
        <v>34</v>
      </c>
      <c r="F52" s="24" t="s">
        <v>35</v>
      </c>
      <c r="G52" s="23" t="s">
        <v>36</v>
      </c>
      <c r="H52" s="25"/>
      <c r="I52" s="25"/>
      <c r="J52" s="25"/>
      <c r="K52" s="26"/>
      <c r="L52" s="24" t="s">
        <v>35</v>
      </c>
      <c r="M52" s="24" t="s">
        <v>34</v>
      </c>
      <c r="N52" s="24" t="s">
        <v>33</v>
      </c>
      <c r="O52" s="24" t="s">
        <v>32</v>
      </c>
      <c r="P52" s="26" t="s">
        <v>31</v>
      </c>
      <c r="Q52" s="27" t="s">
        <v>30</v>
      </c>
    </row>
    <row r="53" spans="1:17" ht="15" customHeight="1" x14ac:dyDescent="0.25">
      <c r="A53" s="114">
        <v>1</v>
      </c>
      <c r="B53" s="103" t="s">
        <v>12</v>
      </c>
      <c r="C53" s="51">
        <v>98</v>
      </c>
      <c r="D53" s="51">
        <v>97</v>
      </c>
      <c r="E53" s="51">
        <v>98</v>
      </c>
      <c r="F53" s="51">
        <v>96</v>
      </c>
      <c r="G53" s="52">
        <f>SUM(C53:F53)</f>
        <v>389</v>
      </c>
      <c r="H53" s="53">
        <f>SUM(C54:F54)</f>
        <v>6</v>
      </c>
      <c r="I53" s="54" t="s">
        <v>37</v>
      </c>
      <c r="J53" s="55">
        <f>SUM(L54:O54)</f>
        <v>2</v>
      </c>
      <c r="K53" s="52">
        <f>SUM(L53:O53)</f>
        <v>378</v>
      </c>
      <c r="L53" s="51">
        <v>97</v>
      </c>
      <c r="M53" s="51">
        <v>92</v>
      </c>
      <c r="N53" s="51">
        <v>94</v>
      </c>
      <c r="O53" s="51">
        <v>95</v>
      </c>
      <c r="P53" s="115" t="s">
        <v>81</v>
      </c>
      <c r="Q53" s="114">
        <v>2</v>
      </c>
    </row>
    <row r="54" spans="1:17" ht="15" customHeight="1" x14ac:dyDescent="0.25">
      <c r="A54" s="102"/>
      <c r="B54" s="104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16"/>
      <c r="Q54" s="102"/>
    </row>
    <row r="55" spans="1:17" ht="15" customHeight="1" x14ac:dyDescent="0.25">
      <c r="A55" s="101">
        <v>2</v>
      </c>
      <c r="B55" s="103" t="s">
        <v>13</v>
      </c>
      <c r="C55" s="61">
        <v>93</v>
      </c>
      <c r="D55" s="61">
        <v>98</v>
      </c>
      <c r="E55" s="61">
        <v>95</v>
      </c>
      <c r="F55" s="61">
        <v>95</v>
      </c>
      <c r="G55" s="62">
        <f t="shared" ref="G55" si="7">SUM(C55:F55)</f>
        <v>381</v>
      </c>
      <c r="H55" s="63">
        <f>SUM(C56:F56)</f>
        <v>8</v>
      </c>
      <c r="I55" s="64" t="s">
        <v>37</v>
      </c>
      <c r="J55" s="65">
        <f>SUM(L56:O56)</f>
        <v>0</v>
      </c>
      <c r="K55" s="62">
        <f t="shared" ref="K55" si="8">SUM(L55:O55)</f>
        <v>365</v>
      </c>
      <c r="L55" s="61">
        <v>92</v>
      </c>
      <c r="M55" s="61">
        <v>89</v>
      </c>
      <c r="N55" s="61">
        <v>93</v>
      </c>
      <c r="O55" s="61">
        <v>91</v>
      </c>
      <c r="P55" s="115" t="s">
        <v>75</v>
      </c>
      <c r="Q55" s="101">
        <v>4</v>
      </c>
    </row>
    <row r="56" spans="1:17" ht="15" customHeight="1" x14ac:dyDescent="0.25">
      <c r="A56" s="102"/>
      <c r="B56" s="104"/>
      <c r="C56" s="56">
        <f>IF(C55&lt;O55,0,IF(C55=O55,1,2))</f>
        <v>2</v>
      </c>
      <c r="D56" s="56">
        <f>IF(D55&lt;N55,0,IF(D55=N55,1,2))</f>
        <v>2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0</v>
      </c>
      <c r="O56" s="56">
        <f>IF(O55&lt;C55,0,IF(O55=C55,1,2))</f>
        <v>0</v>
      </c>
      <c r="P56" s="116"/>
      <c r="Q56" s="102"/>
    </row>
    <row r="57" spans="1:17" ht="15" customHeight="1" x14ac:dyDescent="0.25">
      <c r="A57" s="101">
        <v>3</v>
      </c>
      <c r="B57" s="103" t="s">
        <v>52</v>
      </c>
      <c r="C57" s="61">
        <v>88</v>
      </c>
      <c r="D57" s="61">
        <v>93</v>
      </c>
      <c r="E57" s="61">
        <v>93</v>
      </c>
      <c r="F57" s="61">
        <v>93</v>
      </c>
      <c r="G57" s="62">
        <f t="shared" ref="G57" si="9">SUM(C57:F57)</f>
        <v>367</v>
      </c>
      <c r="H57" s="63">
        <f>SUM(C58:F58)</f>
        <v>6</v>
      </c>
      <c r="I57" s="64" t="s">
        <v>37</v>
      </c>
      <c r="J57" s="65">
        <f>SUM(L58:O58)</f>
        <v>2</v>
      </c>
      <c r="K57" s="62">
        <f t="shared" ref="K57" si="10">SUM(L57:O57)</f>
        <v>362</v>
      </c>
      <c r="L57" s="61">
        <v>90</v>
      </c>
      <c r="M57" s="61">
        <v>91</v>
      </c>
      <c r="N57" s="61">
        <v>91</v>
      </c>
      <c r="O57" s="61">
        <v>90</v>
      </c>
      <c r="P57" s="105" t="s">
        <v>76</v>
      </c>
      <c r="Q57" s="101">
        <v>6</v>
      </c>
    </row>
    <row r="58" spans="1:17" ht="15" customHeight="1" x14ac:dyDescent="0.25">
      <c r="A58" s="102"/>
      <c r="B58" s="104"/>
      <c r="C58" s="56">
        <f>IF(C57&lt;O57,0,IF(C57=O57,1,2))</f>
        <v>0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2</v>
      </c>
      <c r="P58" s="106"/>
      <c r="Q58" s="102"/>
    </row>
    <row r="59" spans="1:17" x14ac:dyDescent="0.25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1137</v>
      </c>
      <c r="H59" s="29">
        <f>H57+H55+H53</f>
        <v>20</v>
      </c>
      <c r="I59" s="30" t="s">
        <v>37</v>
      </c>
      <c r="J59" s="67">
        <f>J57+J55+J53</f>
        <v>4</v>
      </c>
      <c r="K59" s="66">
        <f>K57+K55+K53</f>
        <v>1105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17" ht="15.75" thickBo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.75" thickBot="1" x14ac:dyDescent="0.3">
      <c r="B61" s="132"/>
      <c r="C61" s="117"/>
      <c r="D61" s="117"/>
      <c r="E61" s="133" t="s">
        <v>38</v>
      </c>
      <c r="F61" s="134"/>
      <c r="G61" s="133" t="s">
        <v>39</v>
      </c>
      <c r="H61" s="135"/>
      <c r="I61" s="134"/>
      <c r="J61" s="133" t="s">
        <v>40</v>
      </c>
      <c r="K61" s="134"/>
      <c r="L61" s="133" t="s">
        <v>41</v>
      </c>
      <c r="M61" s="134"/>
      <c r="N61" s="117" t="s">
        <v>45</v>
      </c>
      <c r="O61" s="117"/>
      <c r="P61" s="118"/>
    </row>
    <row r="62" spans="1:17" x14ac:dyDescent="0.25">
      <c r="A62" s="119" t="s">
        <v>36</v>
      </c>
      <c r="B62" s="119"/>
      <c r="C62" s="120" t="s">
        <v>42</v>
      </c>
      <c r="D62" s="120"/>
      <c r="E62" s="31">
        <v>1</v>
      </c>
      <c r="F62" s="32">
        <v>2</v>
      </c>
      <c r="G62" s="31">
        <v>3</v>
      </c>
      <c r="H62" s="121">
        <v>4</v>
      </c>
      <c r="I62" s="122"/>
      <c r="J62" s="31">
        <v>5</v>
      </c>
      <c r="K62" s="32">
        <v>6</v>
      </c>
      <c r="L62" s="31">
        <v>7</v>
      </c>
      <c r="M62" s="32">
        <v>8</v>
      </c>
      <c r="N62" s="120" t="s">
        <v>42</v>
      </c>
      <c r="O62" s="120"/>
      <c r="P62" s="123" t="s">
        <v>36</v>
      </c>
      <c r="Q62" s="123"/>
    </row>
    <row r="63" spans="1:17" x14ac:dyDescent="0.25">
      <c r="A63" s="136">
        <v>0</v>
      </c>
      <c r="B63" s="142" t="s">
        <v>43</v>
      </c>
      <c r="C63" s="110" t="s">
        <v>44</v>
      </c>
      <c r="D63" s="110"/>
      <c r="E63" s="49"/>
      <c r="F63" s="50"/>
      <c r="G63" s="49"/>
      <c r="H63" s="172"/>
      <c r="I63" s="173"/>
      <c r="J63" s="49"/>
      <c r="K63" s="50"/>
      <c r="L63" s="49"/>
      <c r="M63" s="50"/>
      <c r="N63" s="141" t="s">
        <v>44</v>
      </c>
      <c r="O63" s="110"/>
      <c r="P63" s="146" t="s">
        <v>43</v>
      </c>
      <c r="Q63" s="136">
        <v>0</v>
      </c>
    </row>
    <row r="64" spans="1:17" x14ac:dyDescent="0.25">
      <c r="A64" s="137"/>
      <c r="B64" s="143"/>
      <c r="C64" s="110" t="s">
        <v>36</v>
      </c>
      <c r="D64" s="138"/>
      <c r="E64" s="35" t="s">
        <v>45</v>
      </c>
      <c r="F64" s="36" t="s">
        <v>45</v>
      </c>
      <c r="G64" s="35" t="s">
        <v>45</v>
      </c>
      <c r="H64" s="154" t="s">
        <v>45</v>
      </c>
      <c r="I64" s="155" t="s">
        <v>45</v>
      </c>
      <c r="J64" s="35" t="s">
        <v>45</v>
      </c>
      <c r="K64" s="36" t="s">
        <v>45</v>
      </c>
      <c r="L64" s="35" t="s">
        <v>45</v>
      </c>
      <c r="M64" s="36" t="s">
        <v>45</v>
      </c>
      <c r="N64" s="141" t="s">
        <v>36</v>
      </c>
      <c r="O64" s="110"/>
      <c r="P64" s="147"/>
      <c r="Q64" s="137"/>
    </row>
    <row r="65" spans="1:17" x14ac:dyDescent="0.25">
      <c r="A65" s="136">
        <v>0</v>
      </c>
      <c r="B65" s="142" t="s">
        <v>46</v>
      </c>
      <c r="C65" s="110" t="s">
        <v>44</v>
      </c>
      <c r="D65" s="110"/>
      <c r="E65" s="33"/>
      <c r="F65" s="34"/>
      <c r="G65" s="33"/>
      <c r="H65" s="144"/>
      <c r="I65" s="145"/>
      <c r="J65" s="33"/>
      <c r="K65" s="34"/>
      <c r="L65" s="33"/>
      <c r="M65" s="34"/>
      <c r="N65" s="141" t="s">
        <v>44</v>
      </c>
      <c r="O65" s="110"/>
      <c r="P65" s="146" t="s">
        <v>46</v>
      </c>
      <c r="Q65" s="136">
        <v>0</v>
      </c>
    </row>
    <row r="66" spans="1:17" x14ac:dyDescent="0.25">
      <c r="A66" s="137"/>
      <c r="B66" s="143"/>
      <c r="C66" s="110" t="s">
        <v>36</v>
      </c>
      <c r="D66" s="138"/>
      <c r="E66" s="37" t="s">
        <v>45</v>
      </c>
      <c r="F66" s="38" t="s">
        <v>45</v>
      </c>
      <c r="G66" s="37" t="s">
        <v>45</v>
      </c>
      <c r="H66" s="148" t="s">
        <v>45</v>
      </c>
      <c r="I66" s="149" t="s">
        <v>45</v>
      </c>
      <c r="J66" s="37" t="s">
        <v>45</v>
      </c>
      <c r="K66" s="38" t="s">
        <v>45</v>
      </c>
      <c r="L66" s="37" t="s">
        <v>45</v>
      </c>
      <c r="M66" s="38" t="s">
        <v>45</v>
      </c>
      <c r="N66" s="141" t="s">
        <v>36</v>
      </c>
      <c r="O66" s="110"/>
      <c r="P66" s="147"/>
      <c r="Q66" s="137"/>
    </row>
    <row r="67" spans="1:17" x14ac:dyDescent="0.25">
      <c r="A67" s="136">
        <v>0</v>
      </c>
      <c r="B67" s="142" t="s">
        <v>47</v>
      </c>
      <c r="C67" s="110" t="s">
        <v>44</v>
      </c>
      <c r="D67" s="110"/>
      <c r="E67" s="39"/>
      <c r="F67" s="40"/>
      <c r="G67" s="39"/>
      <c r="H67" s="152"/>
      <c r="I67" s="153"/>
      <c r="J67" s="39"/>
      <c r="K67" s="40"/>
      <c r="L67" s="39"/>
      <c r="M67" s="40"/>
      <c r="N67" s="141" t="s">
        <v>44</v>
      </c>
      <c r="O67" s="110"/>
      <c r="P67" s="146" t="s">
        <v>47</v>
      </c>
      <c r="Q67" s="136">
        <v>0</v>
      </c>
    </row>
    <row r="68" spans="1:17" ht="15.75" thickBot="1" x14ac:dyDescent="0.3">
      <c r="A68" s="137"/>
      <c r="B68" s="143"/>
      <c r="C68" s="110" t="s">
        <v>36</v>
      </c>
      <c r="D68" s="110"/>
      <c r="E68" s="41" t="s">
        <v>45</v>
      </c>
      <c r="F68" s="42" t="s">
        <v>45</v>
      </c>
      <c r="G68" s="41" t="s">
        <v>45</v>
      </c>
      <c r="H68" s="150" t="s">
        <v>45</v>
      </c>
      <c r="I68" s="151" t="s">
        <v>45</v>
      </c>
      <c r="J68" s="41" t="s">
        <v>45</v>
      </c>
      <c r="K68" s="42" t="s">
        <v>45</v>
      </c>
      <c r="L68" s="41" t="s">
        <v>45</v>
      </c>
      <c r="M68" s="42" t="s">
        <v>45</v>
      </c>
      <c r="N68" s="110" t="s">
        <v>36</v>
      </c>
      <c r="O68" s="110"/>
      <c r="P68" s="147"/>
      <c r="Q68" s="137"/>
    </row>
    <row r="69" spans="1:17" x14ac:dyDescent="0.25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</sheetData>
  <mergeCells count="192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R11:T14"/>
    <mergeCell ref="Q67:Q68"/>
    <mergeCell ref="C68:D68"/>
    <mergeCell ref="H68:I68"/>
    <mergeCell ref="N68:O68"/>
    <mergeCell ref="Q65:Q66"/>
    <mergeCell ref="C66:D66"/>
    <mergeCell ref="H66:I66"/>
    <mergeCell ref="N66:O66"/>
    <mergeCell ref="N61:P61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9"/>
  <sheetViews>
    <sheetView workbookViewId="0">
      <selection activeCell="P57" sqref="P57:P58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17" ht="30" x14ac:dyDescent="0.2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8"/>
      <c r="O1" s="98"/>
      <c r="P1" s="98"/>
      <c r="Q1" s="98"/>
    </row>
    <row r="3" spans="1:17" x14ac:dyDescent="0.25">
      <c r="C3" s="85" t="s">
        <v>28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x14ac:dyDescent="0.25">
      <c r="C4" s="86" t="s">
        <v>69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x14ac:dyDescent="0.25">
      <c r="C5" s="85" t="s">
        <v>29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9" spans="1:17" ht="15.75" thickBot="1" x14ac:dyDescent="0.3">
      <c r="A9" s="161" t="s">
        <v>2</v>
      </c>
      <c r="B9" s="162"/>
      <c r="C9" s="162"/>
      <c r="D9" s="162"/>
      <c r="E9" s="162"/>
      <c r="F9" s="163"/>
      <c r="G9" s="21">
        <v>0</v>
      </c>
      <c r="H9" s="110" t="s">
        <v>27</v>
      </c>
      <c r="I9" s="110"/>
      <c r="J9" s="110"/>
      <c r="K9" s="21">
        <v>3</v>
      </c>
      <c r="L9" s="161" t="s">
        <v>86</v>
      </c>
      <c r="M9" s="162"/>
      <c r="N9" s="162"/>
      <c r="O9" s="162"/>
      <c r="P9" s="162"/>
      <c r="Q9" s="163"/>
    </row>
    <row r="10" spans="1:17" ht="15.75" thickBot="1" x14ac:dyDescent="0.3">
      <c r="A10" s="22" t="s">
        <v>30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3" t="s">
        <v>36</v>
      </c>
      <c r="H10" s="25"/>
      <c r="I10" s="25"/>
      <c r="J10" s="25"/>
      <c r="K10" s="26"/>
      <c r="L10" s="24" t="s">
        <v>35</v>
      </c>
      <c r="M10" s="24" t="s">
        <v>34</v>
      </c>
      <c r="N10" s="24" t="s">
        <v>33</v>
      </c>
      <c r="O10" s="24" t="s">
        <v>32</v>
      </c>
      <c r="P10" s="26" t="s">
        <v>31</v>
      </c>
      <c r="Q10" s="27" t="s">
        <v>30</v>
      </c>
    </row>
    <row r="11" spans="1:17" x14ac:dyDescent="0.25">
      <c r="A11" s="114">
        <v>1</v>
      </c>
      <c r="B11" s="103" t="s">
        <v>3</v>
      </c>
      <c r="C11" s="51">
        <v>98</v>
      </c>
      <c r="D11" s="51">
        <v>99</v>
      </c>
      <c r="E11" s="51">
        <v>99</v>
      </c>
      <c r="F11" s="51">
        <v>98</v>
      </c>
      <c r="G11" s="52">
        <f>SUM(C11:F11)</f>
        <v>394</v>
      </c>
      <c r="H11" s="53">
        <f>SUM(C12:F12)</f>
        <v>7</v>
      </c>
      <c r="I11" s="54" t="s">
        <v>37</v>
      </c>
      <c r="J11" s="55">
        <f>SUM(L12:O12)</f>
        <v>1</v>
      </c>
      <c r="K11" s="52">
        <f>SUM(L11:O11)</f>
        <v>388</v>
      </c>
      <c r="L11" s="51">
        <v>97</v>
      </c>
      <c r="M11" s="51">
        <v>99</v>
      </c>
      <c r="N11" s="51">
        <v>97</v>
      </c>
      <c r="O11" s="51">
        <v>95</v>
      </c>
      <c r="P11" s="115" t="s">
        <v>12</v>
      </c>
      <c r="Q11" s="114">
        <v>2</v>
      </c>
    </row>
    <row r="12" spans="1:17" x14ac:dyDescent="0.25">
      <c r="A12" s="102"/>
      <c r="B12" s="104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1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1</v>
      </c>
      <c r="N12" s="56">
        <f>IF(N11&lt;D11,0,IF(N11=D11,1,2))</f>
        <v>0</v>
      </c>
      <c r="O12" s="56">
        <f>IF(O11&lt;C11,0,IF(O11=C11,1,2))</f>
        <v>0</v>
      </c>
      <c r="P12" s="116"/>
      <c r="Q12" s="102"/>
    </row>
    <row r="13" spans="1:17" x14ac:dyDescent="0.25">
      <c r="A13" s="101">
        <v>2</v>
      </c>
      <c r="B13" s="103" t="s">
        <v>4</v>
      </c>
      <c r="C13" s="61">
        <v>92</v>
      </c>
      <c r="D13" s="61">
        <v>99</v>
      </c>
      <c r="E13" s="61">
        <v>96</v>
      </c>
      <c r="F13" s="61">
        <v>95</v>
      </c>
      <c r="G13" s="62">
        <f t="shared" ref="G13:G15" si="0">SUM(C13:F13)</f>
        <v>382</v>
      </c>
      <c r="H13" s="63">
        <f>SUM(C14:F14)</f>
        <v>6</v>
      </c>
      <c r="I13" s="64" t="s">
        <v>37</v>
      </c>
      <c r="J13" s="65">
        <f>SUM(L14:O14)</f>
        <v>2</v>
      </c>
      <c r="K13" s="62">
        <f t="shared" ref="K13:K15" si="1">SUM(L13:O13)</f>
        <v>373</v>
      </c>
      <c r="L13" s="61">
        <v>90</v>
      </c>
      <c r="M13" s="61">
        <v>96</v>
      </c>
      <c r="N13" s="61">
        <v>95</v>
      </c>
      <c r="O13" s="61">
        <v>92</v>
      </c>
      <c r="P13" s="105" t="s">
        <v>52</v>
      </c>
      <c r="Q13" s="101">
        <v>4</v>
      </c>
    </row>
    <row r="14" spans="1:17" x14ac:dyDescent="0.25">
      <c r="A14" s="102"/>
      <c r="B14" s="104"/>
      <c r="C14" s="56">
        <f>IF(C13&lt;O13,0,IF(C13=O13,1,2))</f>
        <v>1</v>
      </c>
      <c r="D14" s="56">
        <f>IF(D13&lt;N13,0,IF(D13=N13,1,2))</f>
        <v>2</v>
      </c>
      <c r="E14" s="56">
        <f>IF(E13&lt;M13,0,IF(E13=M13,1,2))</f>
        <v>1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1</v>
      </c>
      <c r="N14" s="56">
        <f>IF(N13&lt;D13,0,IF(N13=D13,1,2))</f>
        <v>0</v>
      </c>
      <c r="O14" s="56">
        <f>IF(O13&lt;C13,0,IF(O13=C13,1,2))</f>
        <v>1</v>
      </c>
      <c r="P14" s="106"/>
      <c r="Q14" s="102"/>
    </row>
    <row r="15" spans="1:17" x14ac:dyDescent="0.25">
      <c r="A15" s="101">
        <v>3</v>
      </c>
      <c r="B15" s="103" t="s">
        <v>48</v>
      </c>
      <c r="C15" s="61">
        <v>93</v>
      </c>
      <c r="D15" s="61">
        <v>88</v>
      </c>
      <c r="E15" s="61">
        <v>94</v>
      </c>
      <c r="F15" s="61">
        <v>90</v>
      </c>
      <c r="G15" s="62">
        <f t="shared" si="0"/>
        <v>365</v>
      </c>
      <c r="H15" s="63">
        <f>SUM(C16:F16)</f>
        <v>6</v>
      </c>
      <c r="I15" s="64" t="s">
        <v>37</v>
      </c>
      <c r="J15" s="65">
        <f>SUM(L16:O16)</f>
        <v>2</v>
      </c>
      <c r="K15" s="62">
        <f t="shared" si="1"/>
        <v>359</v>
      </c>
      <c r="L15" s="61">
        <v>90</v>
      </c>
      <c r="M15" s="61">
        <v>91</v>
      </c>
      <c r="N15" s="61">
        <v>88</v>
      </c>
      <c r="O15" s="61">
        <v>90</v>
      </c>
      <c r="P15" s="105" t="s">
        <v>85</v>
      </c>
      <c r="Q15" s="101">
        <v>6</v>
      </c>
    </row>
    <row r="16" spans="1:17" x14ac:dyDescent="0.25">
      <c r="A16" s="102"/>
      <c r="B16" s="104"/>
      <c r="C16" s="56">
        <f>IF(C15&lt;O15,0,IF(C15=O15,1,2))</f>
        <v>2</v>
      </c>
      <c r="D16" s="56">
        <f>IF(D15&lt;N15,0,IF(D15=N15,1,2))</f>
        <v>1</v>
      </c>
      <c r="E16" s="56">
        <f>IF(E15&lt;M15,0,IF(E15=M15,1,2))</f>
        <v>2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0</v>
      </c>
      <c r="N16" s="56">
        <f>IF(N15&lt;D15,0,IF(N15=D15,1,2))</f>
        <v>1</v>
      </c>
      <c r="O16" s="56">
        <f>IF(O15&lt;C15,0,IF(O15=C15,1,2))</f>
        <v>0</v>
      </c>
      <c r="P16" s="106"/>
      <c r="Q16" s="102"/>
    </row>
    <row r="17" spans="1:24" x14ac:dyDescent="0.25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1141</v>
      </c>
      <c r="H17" s="29">
        <f>H15+H13+H11</f>
        <v>19</v>
      </c>
      <c r="I17" s="30" t="s">
        <v>37</v>
      </c>
      <c r="J17" s="67">
        <f>J15+J13+J11</f>
        <v>5</v>
      </c>
      <c r="K17" s="66">
        <f>K15+K13+K11</f>
        <v>1120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.75" thickBo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24" ht="15.75" thickBot="1" x14ac:dyDescent="0.3">
      <c r="B19" s="132"/>
      <c r="C19" s="117"/>
      <c r="D19" s="117"/>
      <c r="E19" s="133" t="s">
        <v>38</v>
      </c>
      <c r="F19" s="134"/>
      <c r="G19" s="133" t="s">
        <v>39</v>
      </c>
      <c r="H19" s="135"/>
      <c r="I19" s="134"/>
      <c r="J19" s="133" t="s">
        <v>40</v>
      </c>
      <c r="K19" s="134"/>
      <c r="L19" s="133" t="s">
        <v>41</v>
      </c>
      <c r="M19" s="134"/>
      <c r="N19" s="117"/>
      <c r="O19" s="117"/>
      <c r="P19" s="118"/>
    </row>
    <row r="20" spans="1:24" x14ac:dyDescent="0.25">
      <c r="A20" s="119" t="s">
        <v>36</v>
      </c>
      <c r="B20" s="119"/>
      <c r="C20" s="120" t="s">
        <v>42</v>
      </c>
      <c r="D20" s="120"/>
      <c r="E20" s="31">
        <v>1</v>
      </c>
      <c r="F20" s="32">
        <v>2</v>
      </c>
      <c r="G20" s="31">
        <v>3</v>
      </c>
      <c r="H20" s="121">
        <v>4</v>
      </c>
      <c r="I20" s="122"/>
      <c r="J20" s="31">
        <v>5</v>
      </c>
      <c r="K20" s="32">
        <v>6</v>
      </c>
      <c r="L20" s="31">
        <v>7</v>
      </c>
      <c r="M20" s="32">
        <v>8</v>
      </c>
      <c r="N20" s="120" t="s">
        <v>42</v>
      </c>
      <c r="O20" s="120"/>
      <c r="P20" s="123" t="s">
        <v>36</v>
      </c>
      <c r="Q20" s="123"/>
    </row>
    <row r="21" spans="1:24" x14ac:dyDescent="0.25">
      <c r="A21" s="136">
        <v>0</v>
      </c>
      <c r="B21" s="142" t="s">
        <v>43</v>
      </c>
      <c r="C21" s="110" t="s">
        <v>44</v>
      </c>
      <c r="D21" s="110"/>
      <c r="E21" s="33"/>
      <c r="F21" s="34"/>
      <c r="G21" s="33"/>
      <c r="H21" s="144"/>
      <c r="I21" s="145"/>
      <c r="J21" s="33"/>
      <c r="K21" s="34"/>
      <c r="L21" s="33"/>
      <c r="M21" s="34"/>
      <c r="N21" s="141" t="s">
        <v>44</v>
      </c>
      <c r="O21" s="110"/>
      <c r="P21" s="146" t="s">
        <v>43</v>
      </c>
      <c r="Q21" s="136">
        <v>0</v>
      </c>
      <c r="U21" t="str">
        <f>A9</f>
        <v>SV Krieglach</v>
      </c>
      <c r="V21" s="68">
        <f>G17</f>
        <v>1141</v>
      </c>
      <c r="W21">
        <f>H17</f>
        <v>19</v>
      </c>
      <c r="X21">
        <f>G9</f>
        <v>0</v>
      </c>
    </row>
    <row r="22" spans="1:24" x14ac:dyDescent="0.25">
      <c r="A22" s="137"/>
      <c r="B22" s="143"/>
      <c r="C22" s="110" t="s">
        <v>36</v>
      </c>
      <c r="D22" s="138"/>
      <c r="E22" s="35"/>
      <c r="F22" s="36"/>
      <c r="G22" s="35"/>
      <c r="H22" s="154"/>
      <c r="I22" s="155"/>
      <c r="J22" s="35"/>
      <c r="K22" s="36"/>
      <c r="L22" s="35" t="s">
        <v>45</v>
      </c>
      <c r="M22" s="36" t="s">
        <v>45</v>
      </c>
      <c r="N22" s="141" t="s">
        <v>36</v>
      </c>
      <c r="O22" s="110"/>
      <c r="P22" s="147"/>
      <c r="Q22" s="137"/>
      <c r="U22" t="str">
        <f>B11</f>
        <v>Schrittwieser Daniel</v>
      </c>
      <c r="V22" s="68">
        <f>G11</f>
        <v>394</v>
      </c>
      <c r="W22" s="68">
        <f>H11</f>
        <v>7</v>
      </c>
    </row>
    <row r="23" spans="1:24" x14ac:dyDescent="0.25">
      <c r="A23" s="136">
        <v>0</v>
      </c>
      <c r="B23" s="142" t="s">
        <v>46</v>
      </c>
      <c r="C23" s="110" t="s">
        <v>44</v>
      </c>
      <c r="D23" s="110"/>
      <c r="E23" s="33"/>
      <c r="F23" s="34"/>
      <c r="G23" s="33"/>
      <c r="H23" s="144"/>
      <c r="I23" s="145"/>
      <c r="J23" s="33"/>
      <c r="K23" s="34"/>
      <c r="L23" s="33"/>
      <c r="M23" s="34"/>
      <c r="N23" s="141" t="s">
        <v>44</v>
      </c>
      <c r="O23" s="110"/>
      <c r="P23" s="146" t="s">
        <v>46</v>
      </c>
      <c r="Q23" s="136">
        <v>0</v>
      </c>
      <c r="U23" t="str">
        <f>B13</f>
        <v>Mazilo Harald</v>
      </c>
      <c r="V23" s="68">
        <f>G13</f>
        <v>382</v>
      </c>
      <c r="W23" s="68">
        <f>H13</f>
        <v>6</v>
      </c>
    </row>
    <row r="24" spans="1:24" x14ac:dyDescent="0.25">
      <c r="A24" s="137"/>
      <c r="B24" s="143"/>
      <c r="C24" s="110" t="s">
        <v>36</v>
      </c>
      <c r="D24" s="138"/>
      <c r="E24" s="37" t="s">
        <v>45</v>
      </c>
      <c r="F24" s="38" t="s">
        <v>45</v>
      </c>
      <c r="G24" s="37" t="s">
        <v>45</v>
      </c>
      <c r="H24" s="148" t="s">
        <v>45</v>
      </c>
      <c r="I24" s="149" t="s">
        <v>45</v>
      </c>
      <c r="J24" s="37" t="s">
        <v>45</v>
      </c>
      <c r="K24" s="38" t="s">
        <v>45</v>
      </c>
      <c r="L24" s="37" t="s">
        <v>45</v>
      </c>
      <c r="M24" s="38" t="s">
        <v>45</v>
      </c>
      <c r="N24" s="141" t="s">
        <v>36</v>
      </c>
      <c r="O24" s="110"/>
      <c r="P24" s="147"/>
      <c r="Q24" s="137"/>
      <c r="U24" t="str">
        <f>B15</f>
        <v>Pillhofer Philipp</v>
      </c>
      <c r="V24" s="68">
        <f>G15</f>
        <v>365</v>
      </c>
      <c r="W24" s="68">
        <f>H15</f>
        <v>6</v>
      </c>
    </row>
    <row r="25" spans="1:24" x14ac:dyDescent="0.25">
      <c r="A25" s="136">
        <v>0</v>
      </c>
      <c r="B25" s="142" t="s">
        <v>47</v>
      </c>
      <c r="C25" s="110" t="s">
        <v>44</v>
      </c>
      <c r="D25" s="110"/>
      <c r="E25" s="39"/>
      <c r="F25" s="40"/>
      <c r="G25" s="39"/>
      <c r="H25" s="152"/>
      <c r="I25" s="153"/>
      <c r="J25" s="39"/>
      <c r="K25" s="40"/>
      <c r="L25" s="39"/>
      <c r="M25" s="40"/>
      <c r="N25" s="141" t="s">
        <v>44</v>
      </c>
      <c r="O25" s="110"/>
      <c r="P25" s="146" t="s">
        <v>47</v>
      </c>
      <c r="Q25" s="136">
        <v>0</v>
      </c>
      <c r="U25" t="str">
        <f>L9</f>
        <v>SV Langenwang</v>
      </c>
      <c r="V25" s="68">
        <f>K17</f>
        <v>1120</v>
      </c>
      <c r="W25" s="68">
        <f>J17</f>
        <v>5</v>
      </c>
      <c r="X25">
        <f>K9</f>
        <v>3</v>
      </c>
    </row>
    <row r="26" spans="1:24" ht="15.75" thickBot="1" x14ac:dyDescent="0.3">
      <c r="A26" s="137"/>
      <c r="B26" s="143"/>
      <c r="C26" s="110" t="s">
        <v>36</v>
      </c>
      <c r="D26" s="110"/>
      <c r="E26" s="41" t="s">
        <v>45</v>
      </c>
      <c r="F26" s="42" t="s">
        <v>45</v>
      </c>
      <c r="G26" s="41" t="s">
        <v>45</v>
      </c>
      <c r="H26" s="150" t="s">
        <v>45</v>
      </c>
      <c r="I26" s="151" t="s">
        <v>45</v>
      </c>
      <c r="J26" s="41" t="s">
        <v>45</v>
      </c>
      <c r="K26" s="42" t="s">
        <v>45</v>
      </c>
      <c r="L26" s="41" t="s">
        <v>45</v>
      </c>
      <c r="M26" s="42" t="s">
        <v>45</v>
      </c>
      <c r="N26" s="110" t="s">
        <v>36</v>
      </c>
      <c r="O26" s="110"/>
      <c r="P26" s="147"/>
      <c r="Q26" s="137"/>
      <c r="U26" t="str">
        <f>P11</f>
        <v>Fölzer Verona</v>
      </c>
      <c r="V26" s="68">
        <f>K11</f>
        <v>388</v>
      </c>
      <c r="W26" s="68">
        <f>J11</f>
        <v>1</v>
      </c>
    </row>
    <row r="27" spans="1:24" x14ac:dyDescent="0.25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Geisler Daniel</v>
      </c>
      <c r="V27" s="68">
        <f>K13</f>
        <v>373</v>
      </c>
      <c r="W27" s="68">
        <f t="shared" ref="W27:W28" si="2">J12</f>
        <v>0</v>
      </c>
    </row>
    <row r="28" spans="1:24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 t="str">
        <f>P15</f>
        <v>Wurzwallner Peter</v>
      </c>
      <c r="V28" s="68">
        <f>K15</f>
        <v>359</v>
      </c>
      <c r="W28" s="68">
        <f t="shared" si="2"/>
        <v>2</v>
      </c>
    </row>
    <row r="29" spans="1:24" x14ac:dyDescent="0.25">
      <c r="U29" t="str">
        <f>A30</f>
        <v>SV Eggersdorf</v>
      </c>
      <c r="V29" s="68">
        <f>G38</f>
        <v>1169</v>
      </c>
      <c r="W29" s="68">
        <f>H38</f>
        <v>20</v>
      </c>
      <c r="X29">
        <f>G30</f>
        <v>3</v>
      </c>
    </row>
    <row r="30" spans="1:24" ht="15.75" thickBot="1" x14ac:dyDescent="0.3">
      <c r="A30" s="161" t="s">
        <v>16</v>
      </c>
      <c r="B30" s="162"/>
      <c r="C30" s="162"/>
      <c r="D30" s="162"/>
      <c r="E30" s="162"/>
      <c r="F30" s="163"/>
      <c r="G30" s="21">
        <v>3</v>
      </c>
      <c r="H30" s="110" t="s">
        <v>27</v>
      </c>
      <c r="I30" s="110"/>
      <c r="J30" s="110"/>
      <c r="K30" s="21">
        <v>0</v>
      </c>
      <c r="L30" s="161" t="s">
        <v>73</v>
      </c>
      <c r="M30" s="162"/>
      <c r="N30" s="162"/>
      <c r="O30" s="162"/>
      <c r="P30" s="162"/>
      <c r="Q30" s="163"/>
      <c r="U30" t="str">
        <f>B32</f>
        <v>Meissl Theresa</v>
      </c>
      <c r="V30" s="68">
        <f>G32</f>
        <v>392</v>
      </c>
      <c r="W30" s="68">
        <f>H32</f>
        <v>6</v>
      </c>
    </row>
    <row r="31" spans="1:24" ht="15.75" thickBot="1" x14ac:dyDescent="0.3">
      <c r="A31" s="22" t="s">
        <v>30</v>
      </c>
      <c r="B31" s="23" t="s">
        <v>31</v>
      </c>
      <c r="C31" s="24" t="s">
        <v>32</v>
      </c>
      <c r="D31" s="24" t="s">
        <v>33</v>
      </c>
      <c r="E31" s="24" t="s">
        <v>34</v>
      </c>
      <c r="F31" s="24" t="s">
        <v>35</v>
      </c>
      <c r="G31" s="23" t="s">
        <v>36</v>
      </c>
      <c r="H31" s="25"/>
      <c r="I31" s="25"/>
      <c r="J31" s="25"/>
      <c r="K31" s="26"/>
      <c r="L31" s="24" t="s">
        <v>35</v>
      </c>
      <c r="M31" s="24" t="s">
        <v>34</v>
      </c>
      <c r="N31" s="24" t="s">
        <v>33</v>
      </c>
      <c r="O31" s="24" t="s">
        <v>32</v>
      </c>
      <c r="P31" s="26" t="s">
        <v>31</v>
      </c>
      <c r="Q31" s="27" t="s">
        <v>30</v>
      </c>
      <c r="U31" t="str">
        <f>B34</f>
        <v>Glockengießer Elisa</v>
      </c>
      <c r="V31" s="68">
        <f>G34</f>
        <v>394</v>
      </c>
      <c r="W31" s="68">
        <f>H34</f>
        <v>8</v>
      </c>
    </row>
    <row r="32" spans="1:24" ht="15" customHeight="1" x14ac:dyDescent="0.25">
      <c r="A32" s="114">
        <v>1</v>
      </c>
      <c r="B32" s="103" t="s">
        <v>19</v>
      </c>
      <c r="C32" s="51">
        <v>99</v>
      </c>
      <c r="D32" s="51">
        <v>96</v>
      </c>
      <c r="E32" s="51">
        <v>99</v>
      </c>
      <c r="F32" s="51">
        <v>98</v>
      </c>
      <c r="G32" s="52">
        <f>SUM(C32:F32)</f>
        <v>392</v>
      </c>
      <c r="H32" s="53">
        <f>SUM(C33:F33)</f>
        <v>6</v>
      </c>
      <c r="I32" s="54" t="s">
        <v>37</v>
      </c>
      <c r="J32" s="55">
        <f>SUM(L33:O33)</f>
        <v>2</v>
      </c>
      <c r="K32" s="52">
        <f>SUM(L32:O32)</f>
        <v>385</v>
      </c>
      <c r="L32" s="51">
        <v>95</v>
      </c>
      <c r="M32" s="51">
        <v>97</v>
      </c>
      <c r="N32" s="51">
        <v>98</v>
      </c>
      <c r="O32" s="51">
        <v>95</v>
      </c>
      <c r="P32" s="115" t="s">
        <v>76</v>
      </c>
      <c r="Q32" s="114">
        <v>2</v>
      </c>
      <c r="U32" t="str">
        <f>B36</f>
        <v>Kristandl Manfred</v>
      </c>
      <c r="V32" s="68">
        <f>G36</f>
        <v>383</v>
      </c>
      <c r="W32" s="68">
        <f>H36</f>
        <v>6</v>
      </c>
    </row>
    <row r="33" spans="1:24" ht="15" customHeight="1" x14ac:dyDescent="0.25">
      <c r="A33" s="102"/>
      <c r="B33" s="104"/>
      <c r="C33" s="56">
        <f>IF(C32&lt;O32,0,IF(C32=O32,1,2))</f>
        <v>2</v>
      </c>
      <c r="D33" s="56">
        <f>IF(D32&lt;N32,0,IF(D32=N32,1,2))</f>
        <v>0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2</v>
      </c>
      <c r="O33" s="56">
        <f>IF(O32&lt;C32,0,IF(O32=C32,1,2))</f>
        <v>0</v>
      </c>
      <c r="P33" s="116"/>
      <c r="Q33" s="102"/>
      <c r="U33" t="str">
        <f>L30</f>
        <v>SV Kainisch</v>
      </c>
      <c r="V33" s="68">
        <f>K38</f>
        <v>1124</v>
      </c>
      <c r="W33" s="68">
        <f>J38</f>
        <v>4</v>
      </c>
      <c r="X33">
        <f>K30</f>
        <v>0</v>
      </c>
    </row>
    <row r="34" spans="1:24" ht="15" customHeight="1" x14ac:dyDescent="0.25">
      <c r="A34" s="101">
        <v>2</v>
      </c>
      <c r="B34" s="103" t="s">
        <v>80</v>
      </c>
      <c r="C34" s="61">
        <v>99</v>
      </c>
      <c r="D34" s="61">
        <v>98</v>
      </c>
      <c r="E34" s="61">
        <v>99</v>
      </c>
      <c r="F34" s="61">
        <v>98</v>
      </c>
      <c r="G34" s="62">
        <f t="shared" ref="G34" si="3">SUM(C34:F34)</f>
        <v>394</v>
      </c>
      <c r="H34" s="63">
        <f>SUM(C35:F35)</f>
        <v>8</v>
      </c>
      <c r="I34" s="64" t="s">
        <v>37</v>
      </c>
      <c r="J34" s="65">
        <f>SUM(L35:O35)</f>
        <v>0</v>
      </c>
      <c r="K34" s="62">
        <f t="shared" ref="K34" si="4">SUM(L34:O34)</f>
        <v>363</v>
      </c>
      <c r="L34" s="61">
        <v>93</v>
      </c>
      <c r="M34" s="61">
        <v>89</v>
      </c>
      <c r="N34" s="61">
        <v>90</v>
      </c>
      <c r="O34" s="61">
        <v>91</v>
      </c>
      <c r="P34" s="105" t="s">
        <v>81</v>
      </c>
      <c r="Q34" s="101">
        <v>4</v>
      </c>
      <c r="U34" t="str">
        <f>P32</f>
        <v>Illmayr Daniel</v>
      </c>
      <c r="V34" s="68">
        <f>K32</f>
        <v>385</v>
      </c>
      <c r="W34" s="68">
        <f>J32</f>
        <v>2</v>
      </c>
    </row>
    <row r="35" spans="1:24" ht="15" customHeight="1" x14ac:dyDescent="0.25">
      <c r="A35" s="102"/>
      <c r="B35" s="10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06"/>
      <c r="Q35" s="102"/>
      <c r="U35" t="str">
        <f>P34</f>
        <v>Kreuzer Elias</v>
      </c>
      <c r="V35" s="68">
        <f>K34</f>
        <v>363</v>
      </c>
      <c r="W35" s="68">
        <f>J34</f>
        <v>0</v>
      </c>
    </row>
    <row r="36" spans="1:24" ht="15" customHeight="1" x14ac:dyDescent="0.25">
      <c r="A36" s="101">
        <v>3</v>
      </c>
      <c r="B36" s="103" t="s">
        <v>18</v>
      </c>
      <c r="C36" s="61">
        <v>95</v>
      </c>
      <c r="D36" s="61">
        <v>96</v>
      </c>
      <c r="E36" s="61">
        <v>97</v>
      </c>
      <c r="F36" s="61">
        <v>95</v>
      </c>
      <c r="G36" s="62">
        <f t="shared" ref="G36" si="5">SUM(C36:F36)</f>
        <v>383</v>
      </c>
      <c r="H36" s="63">
        <f>SUM(C37:F37)</f>
        <v>6</v>
      </c>
      <c r="I36" s="64" t="s">
        <v>37</v>
      </c>
      <c r="J36" s="65">
        <f>SUM(L37:O37)</f>
        <v>2</v>
      </c>
      <c r="K36" s="62">
        <f t="shared" ref="K36" si="6">SUM(L36:O36)</f>
        <v>376</v>
      </c>
      <c r="L36" s="61">
        <v>92</v>
      </c>
      <c r="M36" s="61">
        <v>93</v>
      </c>
      <c r="N36" s="61">
        <v>95</v>
      </c>
      <c r="O36" s="61">
        <v>96</v>
      </c>
      <c r="P36" s="105" t="s">
        <v>75</v>
      </c>
      <c r="Q36" s="101">
        <v>6</v>
      </c>
      <c r="U36" t="str">
        <f>P36</f>
        <v>Schrempf Wilhelm</v>
      </c>
      <c r="V36" s="68">
        <f>K36</f>
        <v>376</v>
      </c>
      <c r="W36" s="68">
        <f>J36</f>
        <v>2</v>
      </c>
    </row>
    <row r="37" spans="1:24" ht="15" customHeight="1" x14ac:dyDescent="0.25">
      <c r="A37" s="102"/>
      <c r="B37" s="104"/>
      <c r="C37" s="56">
        <f>IF(C36&lt;O36,0,IF(C36=O36,1,2))</f>
        <v>0</v>
      </c>
      <c r="D37" s="56">
        <f>IF(D36&lt;N36,0,IF(D36=N36,1,2))</f>
        <v>2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0</v>
      </c>
      <c r="O37" s="56">
        <f>IF(O36&lt;C36,0,IF(O36=C36,1,2))</f>
        <v>2</v>
      </c>
      <c r="P37" s="106"/>
      <c r="Q37" s="102"/>
      <c r="U37" t="str">
        <f>A51</f>
        <v>TAV Mautern</v>
      </c>
      <c r="V37" s="68">
        <f>G59</f>
        <v>1145</v>
      </c>
      <c r="W37" s="68">
        <f>H59</f>
        <v>23</v>
      </c>
      <c r="X37">
        <f>G51</f>
        <v>3</v>
      </c>
    </row>
    <row r="38" spans="1:24" x14ac:dyDescent="0.25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1169</v>
      </c>
      <c r="H38" s="29">
        <f>H36+H34+H32</f>
        <v>20</v>
      </c>
      <c r="I38" s="30" t="s">
        <v>37</v>
      </c>
      <c r="J38" s="67">
        <f>J36+J34+J32</f>
        <v>4</v>
      </c>
      <c r="K38" s="66">
        <f>K36+K34+K32</f>
        <v>1124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Mörth Stefanie</v>
      </c>
      <c r="V38" s="68">
        <f>G53</f>
        <v>379</v>
      </c>
      <c r="W38" s="68">
        <f>H53</f>
        <v>8</v>
      </c>
    </row>
    <row r="39" spans="1:24" ht="15.75" thickBo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U39" t="str">
        <f>B55</f>
        <v>Mötschlmaier Laura</v>
      </c>
      <c r="V39" s="68">
        <f>G55</f>
        <v>379</v>
      </c>
      <c r="W39" s="68">
        <f>H55</f>
        <v>7</v>
      </c>
    </row>
    <row r="40" spans="1:24" ht="15.75" thickBot="1" x14ac:dyDescent="0.3">
      <c r="B40" s="132" t="s">
        <v>45</v>
      </c>
      <c r="C40" s="117"/>
      <c r="D40" s="117"/>
      <c r="E40" s="133" t="s">
        <v>38</v>
      </c>
      <c r="F40" s="134"/>
      <c r="G40" s="133" t="s">
        <v>39</v>
      </c>
      <c r="H40" s="135"/>
      <c r="I40" s="134"/>
      <c r="J40" s="133" t="s">
        <v>40</v>
      </c>
      <c r="K40" s="134"/>
      <c r="L40" s="133" t="s">
        <v>41</v>
      </c>
      <c r="M40" s="134"/>
      <c r="N40" s="117" t="s">
        <v>45</v>
      </c>
      <c r="O40" s="117"/>
      <c r="P40" s="118"/>
      <c r="U40" t="str">
        <f>B57</f>
        <v>Mörth Sebastian</v>
      </c>
      <c r="V40" s="68">
        <f>G57</f>
        <v>387</v>
      </c>
      <c r="W40" s="68">
        <f>H57</f>
        <v>8</v>
      </c>
    </row>
    <row r="41" spans="1:24" x14ac:dyDescent="0.25">
      <c r="A41" s="119" t="s">
        <v>36</v>
      </c>
      <c r="B41" s="119"/>
      <c r="C41" s="120" t="s">
        <v>42</v>
      </c>
      <c r="D41" s="120"/>
      <c r="E41" s="31">
        <v>1</v>
      </c>
      <c r="F41" s="32">
        <v>2</v>
      </c>
      <c r="G41" s="31">
        <v>3</v>
      </c>
      <c r="H41" s="121">
        <v>4</v>
      </c>
      <c r="I41" s="122"/>
      <c r="J41" s="31">
        <v>5</v>
      </c>
      <c r="K41" s="32">
        <v>6</v>
      </c>
      <c r="L41" s="31">
        <v>7</v>
      </c>
      <c r="M41" s="32">
        <v>8</v>
      </c>
      <c r="N41" s="120" t="s">
        <v>42</v>
      </c>
      <c r="O41" s="120"/>
      <c r="P41" s="123" t="s">
        <v>36</v>
      </c>
      <c r="Q41" s="123"/>
      <c r="U41" t="str">
        <f>L51</f>
        <v>SSV Rohrbach</v>
      </c>
      <c r="V41" s="68">
        <f>K59</f>
        <v>1081</v>
      </c>
      <c r="W41" s="68">
        <f>J59</f>
        <v>1</v>
      </c>
      <c r="X41">
        <f>K51</f>
        <v>0</v>
      </c>
    </row>
    <row r="42" spans="1:24" x14ac:dyDescent="0.25">
      <c r="A42" s="136">
        <v>0</v>
      </c>
      <c r="B42" s="142" t="s">
        <v>43</v>
      </c>
      <c r="C42" s="110" t="s">
        <v>44</v>
      </c>
      <c r="D42" s="110"/>
      <c r="E42" s="33"/>
      <c r="F42" s="34"/>
      <c r="G42" s="33"/>
      <c r="H42" s="144"/>
      <c r="I42" s="145"/>
      <c r="J42" s="33"/>
      <c r="K42" s="34"/>
      <c r="L42" s="33"/>
      <c r="M42" s="34"/>
      <c r="N42" s="141" t="s">
        <v>44</v>
      </c>
      <c r="O42" s="110"/>
      <c r="P42" s="146" t="s">
        <v>43</v>
      </c>
      <c r="Q42" s="136">
        <v>0</v>
      </c>
      <c r="U42" t="str">
        <f>P53</f>
        <v>Zöhrer Stefan</v>
      </c>
      <c r="V42" s="68">
        <f>K53</f>
        <v>355</v>
      </c>
      <c r="W42" s="68">
        <f>J53</f>
        <v>0</v>
      </c>
    </row>
    <row r="43" spans="1:24" x14ac:dyDescent="0.25">
      <c r="A43" s="137"/>
      <c r="B43" s="143"/>
      <c r="C43" s="110" t="s">
        <v>36</v>
      </c>
      <c r="D43" s="138"/>
      <c r="E43" s="35" t="s">
        <v>45</v>
      </c>
      <c r="F43" s="36" t="s">
        <v>45</v>
      </c>
      <c r="G43" s="35" t="s">
        <v>45</v>
      </c>
      <c r="H43" s="154" t="s">
        <v>45</v>
      </c>
      <c r="I43" s="155" t="s">
        <v>45</v>
      </c>
      <c r="J43" s="35" t="s">
        <v>45</v>
      </c>
      <c r="K43" s="36" t="s">
        <v>45</v>
      </c>
      <c r="L43" s="35" t="s">
        <v>45</v>
      </c>
      <c r="M43" s="36" t="s">
        <v>45</v>
      </c>
      <c r="N43" s="141" t="s">
        <v>36</v>
      </c>
      <c r="O43" s="110"/>
      <c r="P43" s="147"/>
      <c r="Q43" s="137"/>
      <c r="U43" t="str">
        <f>P55</f>
        <v>Hofer Gerhard</v>
      </c>
      <c r="V43" s="68">
        <f>K55</f>
        <v>364</v>
      </c>
      <c r="W43" s="68">
        <f>J55</f>
        <v>1</v>
      </c>
    </row>
    <row r="44" spans="1:24" x14ac:dyDescent="0.25">
      <c r="A44" s="136">
        <v>0</v>
      </c>
      <c r="B44" s="142" t="s">
        <v>46</v>
      </c>
      <c r="C44" s="110" t="s">
        <v>44</v>
      </c>
      <c r="D44" s="110"/>
      <c r="E44" s="33"/>
      <c r="F44" s="34"/>
      <c r="G44" s="33"/>
      <c r="H44" s="144"/>
      <c r="I44" s="145"/>
      <c r="J44" s="33"/>
      <c r="K44" s="34"/>
      <c r="L44" s="33"/>
      <c r="M44" s="34"/>
      <c r="N44" s="141" t="s">
        <v>44</v>
      </c>
      <c r="O44" s="110"/>
      <c r="P44" s="146" t="s">
        <v>46</v>
      </c>
      <c r="Q44" s="136">
        <v>0</v>
      </c>
      <c r="U44" t="str">
        <f>P57</f>
        <v>Bauernhofer Josef</v>
      </c>
      <c r="V44" s="68">
        <f>K57</f>
        <v>362</v>
      </c>
      <c r="W44" s="68">
        <f>J57</f>
        <v>0</v>
      </c>
    </row>
    <row r="45" spans="1:24" x14ac:dyDescent="0.25">
      <c r="A45" s="137"/>
      <c r="B45" s="143"/>
      <c r="C45" s="110" t="s">
        <v>36</v>
      </c>
      <c r="D45" s="138"/>
      <c r="E45" s="37" t="s">
        <v>45</v>
      </c>
      <c r="F45" s="38" t="s">
        <v>45</v>
      </c>
      <c r="G45" s="37" t="s">
        <v>45</v>
      </c>
      <c r="H45" s="148" t="s">
        <v>45</v>
      </c>
      <c r="I45" s="149" t="s">
        <v>45</v>
      </c>
      <c r="J45" s="37" t="s">
        <v>45</v>
      </c>
      <c r="K45" s="38" t="s">
        <v>45</v>
      </c>
      <c r="L45" s="37" t="s">
        <v>45</v>
      </c>
      <c r="M45" s="38" t="s">
        <v>45</v>
      </c>
      <c r="N45" s="141" t="s">
        <v>36</v>
      </c>
      <c r="O45" s="110"/>
      <c r="P45" s="147"/>
      <c r="Q45" s="137"/>
    </row>
    <row r="46" spans="1:24" x14ac:dyDescent="0.25">
      <c r="A46" s="136">
        <v>0</v>
      </c>
      <c r="B46" s="142" t="s">
        <v>47</v>
      </c>
      <c r="C46" s="110" t="s">
        <v>44</v>
      </c>
      <c r="D46" s="110"/>
      <c r="E46" s="39"/>
      <c r="F46" s="40"/>
      <c r="G46" s="39"/>
      <c r="H46" s="152"/>
      <c r="I46" s="153"/>
      <c r="J46" s="39"/>
      <c r="K46" s="40"/>
      <c r="L46" s="39"/>
      <c r="M46" s="40"/>
      <c r="N46" s="141" t="s">
        <v>44</v>
      </c>
      <c r="O46" s="110"/>
      <c r="P46" s="146" t="s">
        <v>47</v>
      </c>
      <c r="Q46" s="136">
        <v>0</v>
      </c>
    </row>
    <row r="47" spans="1:24" ht="15.75" thickBot="1" x14ac:dyDescent="0.3">
      <c r="A47" s="137"/>
      <c r="B47" s="143"/>
      <c r="C47" s="110" t="s">
        <v>36</v>
      </c>
      <c r="D47" s="110"/>
      <c r="E47" s="41" t="s">
        <v>45</v>
      </c>
      <c r="F47" s="42" t="s">
        <v>45</v>
      </c>
      <c r="G47" s="41" t="s">
        <v>45</v>
      </c>
      <c r="H47" s="150" t="s">
        <v>45</v>
      </c>
      <c r="I47" s="151" t="s">
        <v>45</v>
      </c>
      <c r="J47" s="41" t="s">
        <v>45</v>
      </c>
      <c r="K47" s="42" t="s">
        <v>45</v>
      </c>
      <c r="L47" s="41" t="s">
        <v>45</v>
      </c>
      <c r="M47" s="42" t="s">
        <v>45</v>
      </c>
      <c r="N47" s="110" t="s">
        <v>36</v>
      </c>
      <c r="O47" s="110"/>
      <c r="P47" s="147"/>
      <c r="Q47" s="137"/>
    </row>
    <row r="48" spans="1:24" x14ac:dyDescent="0.25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  <row r="49" spans="1:17" x14ac:dyDescent="0.25">
      <c r="A49" s="100" t="s">
        <v>72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1" spans="1:17" ht="15.75" thickBot="1" x14ac:dyDescent="0.3">
      <c r="A51" s="161" t="s">
        <v>50</v>
      </c>
      <c r="B51" s="162"/>
      <c r="C51" s="162"/>
      <c r="D51" s="162"/>
      <c r="E51" s="162"/>
      <c r="F51" s="163"/>
      <c r="G51" s="21">
        <v>3</v>
      </c>
      <c r="H51" s="110" t="s">
        <v>27</v>
      </c>
      <c r="I51" s="110"/>
      <c r="J51" s="110"/>
      <c r="K51" s="21">
        <v>0</v>
      </c>
      <c r="L51" s="161" t="s">
        <v>51</v>
      </c>
      <c r="M51" s="162"/>
      <c r="N51" s="162"/>
      <c r="O51" s="162"/>
      <c r="P51" s="162"/>
      <c r="Q51" s="163"/>
    </row>
    <row r="52" spans="1:17" ht="15.75" thickBot="1" x14ac:dyDescent="0.3">
      <c r="A52" s="22" t="s">
        <v>30</v>
      </c>
      <c r="B52" s="23"/>
      <c r="C52" s="24" t="s">
        <v>32</v>
      </c>
      <c r="D52" s="24" t="s">
        <v>33</v>
      </c>
      <c r="E52" s="24" t="s">
        <v>34</v>
      </c>
      <c r="F52" s="24" t="s">
        <v>35</v>
      </c>
      <c r="G52" s="23" t="s">
        <v>36</v>
      </c>
      <c r="H52" s="25"/>
      <c r="I52" s="25"/>
      <c r="J52" s="25"/>
      <c r="K52" s="26"/>
      <c r="L52" s="24" t="s">
        <v>35</v>
      </c>
      <c r="M52" s="24" t="s">
        <v>34</v>
      </c>
      <c r="N52" s="24" t="s">
        <v>33</v>
      </c>
      <c r="O52" s="24" t="s">
        <v>32</v>
      </c>
      <c r="P52" s="26" t="s">
        <v>31</v>
      </c>
      <c r="Q52" s="27" t="s">
        <v>30</v>
      </c>
    </row>
    <row r="53" spans="1:17" ht="15" customHeight="1" x14ac:dyDescent="0.25">
      <c r="A53" s="114">
        <v>1</v>
      </c>
      <c r="B53" s="103" t="s">
        <v>20</v>
      </c>
      <c r="C53" s="51">
        <v>91</v>
      </c>
      <c r="D53" s="51">
        <v>95</v>
      </c>
      <c r="E53" s="51">
        <v>96</v>
      </c>
      <c r="F53" s="51">
        <v>97</v>
      </c>
      <c r="G53" s="52">
        <f>SUM(C53:F53)</f>
        <v>379</v>
      </c>
      <c r="H53" s="53">
        <f>SUM(C54:F54)</f>
        <v>8</v>
      </c>
      <c r="I53" s="54" t="s">
        <v>37</v>
      </c>
      <c r="J53" s="55">
        <f>SUM(L54:O54)</f>
        <v>0</v>
      </c>
      <c r="K53" s="52">
        <f>SUM(L53:O53)</f>
        <v>355</v>
      </c>
      <c r="L53" s="51">
        <v>87</v>
      </c>
      <c r="M53" s="51">
        <v>86</v>
      </c>
      <c r="N53" s="51">
        <v>94</v>
      </c>
      <c r="O53" s="51">
        <v>88</v>
      </c>
      <c r="P53" s="115" t="s">
        <v>83</v>
      </c>
      <c r="Q53" s="114">
        <v>2</v>
      </c>
    </row>
    <row r="54" spans="1:17" ht="15" customHeight="1" x14ac:dyDescent="0.25">
      <c r="A54" s="102"/>
      <c r="B54" s="104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16"/>
      <c r="Q54" s="102"/>
    </row>
    <row r="55" spans="1:17" ht="15" customHeight="1" x14ac:dyDescent="0.25">
      <c r="A55" s="101">
        <v>2</v>
      </c>
      <c r="B55" s="103" t="s">
        <v>22</v>
      </c>
      <c r="C55" s="61">
        <v>91</v>
      </c>
      <c r="D55" s="61">
        <v>97</v>
      </c>
      <c r="E55" s="61">
        <v>96</v>
      </c>
      <c r="F55" s="61">
        <v>95</v>
      </c>
      <c r="G55" s="62">
        <f t="shared" ref="G55" si="7">SUM(C55:F55)</f>
        <v>379</v>
      </c>
      <c r="H55" s="63">
        <f>SUM(C56:F56)</f>
        <v>7</v>
      </c>
      <c r="I55" s="64" t="s">
        <v>37</v>
      </c>
      <c r="J55" s="65">
        <f>SUM(L56:O56)</f>
        <v>1</v>
      </c>
      <c r="K55" s="62">
        <f t="shared" ref="K55" si="8">SUM(L55:O55)</f>
        <v>364</v>
      </c>
      <c r="L55" s="61">
        <v>94</v>
      </c>
      <c r="M55" s="61">
        <v>91</v>
      </c>
      <c r="N55" s="61">
        <v>88</v>
      </c>
      <c r="O55" s="61">
        <v>91</v>
      </c>
      <c r="P55" s="105" t="s">
        <v>24</v>
      </c>
      <c r="Q55" s="101">
        <v>4</v>
      </c>
    </row>
    <row r="56" spans="1:17" ht="15" customHeight="1" x14ac:dyDescent="0.25">
      <c r="A56" s="102"/>
      <c r="B56" s="104"/>
      <c r="C56" s="56">
        <f>IF(C55&lt;O55,0,IF(C55=O55,1,2))</f>
        <v>1</v>
      </c>
      <c r="D56" s="56">
        <f>IF(D55&lt;N55,0,IF(D55=N55,1,2))</f>
        <v>2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0</v>
      </c>
      <c r="O56" s="56">
        <f>IF(O55&lt;C55,0,IF(O55=C55,1,2))</f>
        <v>1</v>
      </c>
      <c r="P56" s="106"/>
      <c r="Q56" s="102"/>
    </row>
    <row r="57" spans="1:17" ht="15" customHeight="1" x14ac:dyDescent="0.25">
      <c r="A57" s="101">
        <v>3</v>
      </c>
      <c r="B57" s="103" t="s">
        <v>54</v>
      </c>
      <c r="C57" s="61">
        <v>94</v>
      </c>
      <c r="D57" s="61">
        <v>98</v>
      </c>
      <c r="E57" s="61">
        <v>97</v>
      </c>
      <c r="F57" s="61">
        <v>98</v>
      </c>
      <c r="G57" s="62">
        <f t="shared" ref="G57" si="9">SUM(C57:F57)</f>
        <v>387</v>
      </c>
      <c r="H57" s="63">
        <f>SUM(C58:F58)</f>
        <v>8</v>
      </c>
      <c r="I57" s="64" t="s">
        <v>37</v>
      </c>
      <c r="J57" s="65">
        <f>SUM(L58:O58)</f>
        <v>0</v>
      </c>
      <c r="K57" s="62">
        <f t="shared" ref="K57" si="10">SUM(L57:O57)</f>
        <v>362</v>
      </c>
      <c r="L57" s="61">
        <v>88</v>
      </c>
      <c r="M57" s="61">
        <v>94</v>
      </c>
      <c r="N57" s="61">
        <v>90</v>
      </c>
      <c r="O57" s="61">
        <v>90</v>
      </c>
      <c r="P57" s="105" t="s">
        <v>23</v>
      </c>
      <c r="Q57" s="101">
        <v>6</v>
      </c>
    </row>
    <row r="58" spans="1:17" ht="15" customHeight="1" x14ac:dyDescent="0.25">
      <c r="A58" s="102"/>
      <c r="B58" s="104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06"/>
      <c r="Q58" s="102"/>
    </row>
    <row r="59" spans="1:17" x14ac:dyDescent="0.25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1145</v>
      </c>
      <c r="H59" s="29">
        <f>H57+H55+H53</f>
        <v>23</v>
      </c>
      <c r="I59" s="30" t="s">
        <v>37</v>
      </c>
      <c r="J59" s="67">
        <f>J57+J55+J53</f>
        <v>1</v>
      </c>
      <c r="K59" s="66">
        <f>K57+K55+K53</f>
        <v>1081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17" ht="15.75" thickBo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.75" thickBot="1" x14ac:dyDescent="0.3">
      <c r="B61" s="132"/>
      <c r="C61" s="117"/>
      <c r="D61" s="117"/>
      <c r="E61" s="133" t="s">
        <v>38</v>
      </c>
      <c r="F61" s="134"/>
      <c r="G61" s="133" t="s">
        <v>39</v>
      </c>
      <c r="H61" s="135"/>
      <c r="I61" s="134"/>
      <c r="J61" s="133" t="s">
        <v>40</v>
      </c>
      <c r="K61" s="134"/>
      <c r="L61" s="133" t="s">
        <v>41</v>
      </c>
      <c r="M61" s="134"/>
      <c r="N61" s="117" t="s">
        <v>45</v>
      </c>
      <c r="O61" s="117"/>
      <c r="P61" s="118"/>
    </row>
    <row r="62" spans="1:17" x14ac:dyDescent="0.25">
      <c r="A62" s="119" t="s">
        <v>36</v>
      </c>
      <c r="B62" s="119"/>
      <c r="C62" s="120" t="s">
        <v>42</v>
      </c>
      <c r="D62" s="120"/>
      <c r="E62" s="31">
        <v>1</v>
      </c>
      <c r="F62" s="32">
        <v>2</v>
      </c>
      <c r="G62" s="31">
        <v>3</v>
      </c>
      <c r="H62" s="121">
        <v>4</v>
      </c>
      <c r="I62" s="122"/>
      <c r="J62" s="31">
        <v>5</v>
      </c>
      <c r="K62" s="32">
        <v>6</v>
      </c>
      <c r="L62" s="31">
        <v>7</v>
      </c>
      <c r="M62" s="32">
        <v>8</v>
      </c>
      <c r="N62" s="120" t="s">
        <v>42</v>
      </c>
      <c r="O62" s="120"/>
      <c r="P62" s="123" t="s">
        <v>36</v>
      </c>
      <c r="Q62" s="123"/>
    </row>
    <row r="63" spans="1:17" x14ac:dyDescent="0.25">
      <c r="A63" s="136">
        <v>0</v>
      </c>
      <c r="B63" s="142" t="s">
        <v>43</v>
      </c>
      <c r="C63" s="110" t="s">
        <v>44</v>
      </c>
      <c r="D63" s="110"/>
      <c r="E63" s="49"/>
      <c r="F63" s="50"/>
      <c r="G63" s="49"/>
      <c r="H63" s="172"/>
      <c r="I63" s="173"/>
      <c r="J63" s="49"/>
      <c r="K63" s="50"/>
      <c r="L63" s="49"/>
      <c r="M63" s="50"/>
      <c r="N63" s="141" t="s">
        <v>44</v>
      </c>
      <c r="O63" s="110"/>
      <c r="P63" s="146" t="s">
        <v>43</v>
      </c>
      <c r="Q63" s="136">
        <v>0</v>
      </c>
    </row>
    <row r="64" spans="1:17" x14ac:dyDescent="0.25">
      <c r="A64" s="137"/>
      <c r="B64" s="143"/>
      <c r="C64" s="110" t="s">
        <v>36</v>
      </c>
      <c r="D64" s="138"/>
      <c r="E64" s="35" t="s">
        <v>45</v>
      </c>
      <c r="F64" s="36" t="s">
        <v>45</v>
      </c>
      <c r="G64" s="35" t="s">
        <v>45</v>
      </c>
      <c r="H64" s="154" t="s">
        <v>45</v>
      </c>
      <c r="I64" s="155" t="s">
        <v>45</v>
      </c>
      <c r="J64" s="35" t="s">
        <v>45</v>
      </c>
      <c r="K64" s="36" t="s">
        <v>45</v>
      </c>
      <c r="L64" s="35" t="s">
        <v>45</v>
      </c>
      <c r="M64" s="36" t="s">
        <v>45</v>
      </c>
      <c r="N64" s="141" t="s">
        <v>36</v>
      </c>
      <c r="O64" s="110"/>
      <c r="P64" s="147"/>
      <c r="Q64" s="137"/>
    </row>
    <row r="65" spans="1:17" x14ac:dyDescent="0.25">
      <c r="A65" s="136">
        <v>0</v>
      </c>
      <c r="B65" s="142" t="s">
        <v>46</v>
      </c>
      <c r="C65" s="110" t="s">
        <v>44</v>
      </c>
      <c r="D65" s="110"/>
      <c r="E65" s="33"/>
      <c r="F65" s="34"/>
      <c r="G65" s="33"/>
      <c r="H65" s="144"/>
      <c r="I65" s="145"/>
      <c r="J65" s="33"/>
      <c r="K65" s="34"/>
      <c r="L65" s="33"/>
      <c r="M65" s="34"/>
      <c r="N65" s="141" t="s">
        <v>44</v>
      </c>
      <c r="O65" s="110"/>
      <c r="P65" s="146" t="s">
        <v>46</v>
      </c>
      <c r="Q65" s="136">
        <v>0</v>
      </c>
    </row>
    <row r="66" spans="1:17" x14ac:dyDescent="0.25">
      <c r="A66" s="137"/>
      <c r="B66" s="143"/>
      <c r="C66" s="110" t="s">
        <v>36</v>
      </c>
      <c r="D66" s="138"/>
      <c r="E66" s="37" t="s">
        <v>45</v>
      </c>
      <c r="F66" s="38" t="s">
        <v>45</v>
      </c>
      <c r="G66" s="37" t="s">
        <v>45</v>
      </c>
      <c r="H66" s="148" t="s">
        <v>45</v>
      </c>
      <c r="I66" s="149" t="s">
        <v>45</v>
      </c>
      <c r="J66" s="37" t="s">
        <v>45</v>
      </c>
      <c r="K66" s="38" t="s">
        <v>45</v>
      </c>
      <c r="L66" s="37" t="s">
        <v>45</v>
      </c>
      <c r="M66" s="38" t="s">
        <v>45</v>
      </c>
      <c r="N66" s="141" t="s">
        <v>36</v>
      </c>
      <c r="O66" s="110"/>
      <c r="P66" s="147"/>
      <c r="Q66" s="137"/>
    </row>
    <row r="67" spans="1:17" x14ac:dyDescent="0.25">
      <c r="A67" s="136">
        <v>0</v>
      </c>
      <c r="B67" s="142" t="s">
        <v>47</v>
      </c>
      <c r="C67" s="110" t="s">
        <v>44</v>
      </c>
      <c r="D67" s="110"/>
      <c r="E67" s="39"/>
      <c r="F67" s="40"/>
      <c r="G67" s="39"/>
      <c r="H67" s="152"/>
      <c r="I67" s="153"/>
      <c r="J67" s="39"/>
      <c r="K67" s="40"/>
      <c r="L67" s="39"/>
      <c r="M67" s="40"/>
      <c r="N67" s="141" t="s">
        <v>44</v>
      </c>
      <c r="O67" s="110"/>
      <c r="P67" s="146" t="s">
        <v>47</v>
      </c>
      <c r="Q67" s="136">
        <v>0</v>
      </c>
    </row>
    <row r="68" spans="1:17" ht="15.75" thickBot="1" x14ac:dyDescent="0.3">
      <c r="A68" s="137"/>
      <c r="B68" s="143"/>
      <c r="C68" s="110" t="s">
        <v>36</v>
      </c>
      <c r="D68" s="110"/>
      <c r="E68" s="41" t="s">
        <v>45</v>
      </c>
      <c r="F68" s="42" t="s">
        <v>45</v>
      </c>
      <c r="G68" s="41" t="s">
        <v>45</v>
      </c>
      <c r="H68" s="150" t="s">
        <v>45</v>
      </c>
      <c r="I68" s="151" t="s">
        <v>45</v>
      </c>
      <c r="J68" s="41" t="s">
        <v>45</v>
      </c>
      <c r="K68" s="42" t="s">
        <v>45</v>
      </c>
      <c r="L68" s="41" t="s">
        <v>45</v>
      </c>
      <c r="M68" s="42" t="s">
        <v>45</v>
      </c>
      <c r="N68" s="110" t="s">
        <v>36</v>
      </c>
      <c r="O68" s="110"/>
      <c r="P68" s="147"/>
      <c r="Q68" s="137"/>
    </row>
    <row r="69" spans="1:17" x14ac:dyDescent="0.25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Finalergebnis</vt:lpstr>
      <vt:lpstr>Finale</vt:lpstr>
      <vt:lpstr>Halbfinale</vt:lpstr>
      <vt:lpstr>Landesliga 2022_23 Stand</vt:lpstr>
      <vt:lpstr>Landesliga 2022_23 Schnittliste</vt:lpstr>
      <vt:lpstr>Runde 1</vt:lpstr>
      <vt:lpstr>Runde 2</vt:lpstr>
      <vt:lpstr>Runde 3</vt:lpstr>
      <vt:lpstr>Runde 4</vt:lpstr>
      <vt:lpstr>Runde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Arnold</cp:lastModifiedBy>
  <dcterms:created xsi:type="dcterms:W3CDTF">2021-10-22T13:03:30Z</dcterms:created>
  <dcterms:modified xsi:type="dcterms:W3CDTF">2023-01-15T15:53:24Z</dcterms:modified>
</cp:coreProperties>
</file>