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6a35327ccd30cf/STMK LSB^J Schießsport/_Webseiten_neu/2026_EINGABEN/lg-luftgewehr/Landesliga^J Unterliga/"/>
    </mc:Choice>
  </mc:AlternateContent>
  <xr:revisionPtr revIDLastSave="0" documentId="8_{D56B256C-38A4-4844-B3A8-CD507FCC026E}" xr6:coauthVersionLast="47" xr6:coauthVersionMax="47" xr10:uidLastSave="{00000000-0000-0000-0000-000000000000}"/>
  <bookViews>
    <workbookView xWindow="1344" yWindow="180" windowWidth="20832" windowHeight="12060" xr2:uid="{00000000-000D-0000-FFFF-FFFF00000000}"/>
  </bookViews>
  <sheets>
    <sheet name="Unterliga 2025_26 Mannschaft" sheetId="1" r:id="rId1"/>
    <sheet name="Unterliga 2025_26 Einzel" sheetId="2" r:id="rId2"/>
    <sheet name="Runde 1" sheetId="3" r:id="rId3"/>
    <sheet name="Runde 2" sheetId="6" r:id="rId4"/>
    <sheet name="Runde 3" sheetId="7" r:id="rId5"/>
    <sheet name="Runde 4" sheetId="8" r:id="rId6"/>
    <sheet name="Runde 5" sheetId="9" r:id="rId7"/>
    <sheet name="Runde 6" sheetId="11" r:id="rId8"/>
    <sheet name="Runde 7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K6" i="3" s="1"/>
  <c r="I10" i="6"/>
  <c r="I6" i="3"/>
  <c r="J8" i="3"/>
  <c r="I8" i="10"/>
  <c r="I10" i="10"/>
  <c r="I11" i="10"/>
  <c r="J10" i="10"/>
  <c r="K10" i="10" s="1"/>
  <c r="I7" i="10"/>
  <c r="I9" i="10"/>
  <c r="I6" i="10"/>
  <c r="I5" i="10"/>
  <c r="I11" i="11"/>
  <c r="J11" i="11" s="1"/>
  <c r="K11" i="11" s="1"/>
  <c r="I10" i="11"/>
  <c r="I6" i="11"/>
  <c r="I8" i="11"/>
  <c r="I9" i="11"/>
  <c r="I5" i="11"/>
  <c r="I7" i="11"/>
  <c r="J10" i="11"/>
  <c r="K10" i="11" s="1"/>
  <c r="I11" i="9"/>
  <c r="I10" i="9"/>
  <c r="I9" i="9"/>
  <c r="I7" i="9"/>
  <c r="I8" i="9"/>
  <c r="I5" i="9"/>
  <c r="I6" i="9"/>
  <c r="I11" i="8"/>
  <c r="I10" i="8"/>
  <c r="I9" i="8"/>
  <c r="I8" i="8"/>
  <c r="I6" i="8"/>
  <c r="I5" i="8"/>
  <c r="I7" i="8"/>
  <c r="I11" i="7"/>
  <c r="I10" i="7"/>
  <c r="I7" i="7"/>
  <c r="I8" i="7"/>
  <c r="I9" i="7"/>
  <c r="I5" i="7"/>
  <c r="I6" i="7"/>
  <c r="I11" i="6"/>
  <c r="I9" i="6"/>
  <c r="I7" i="6"/>
  <c r="I8" i="6"/>
  <c r="I5" i="6"/>
  <c r="I6" i="6"/>
  <c r="I11" i="3"/>
  <c r="I10" i="3"/>
  <c r="I8" i="3"/>
  <c r="I9" i="3"/>
  <c r="I5" i="3"/>
  <c r="B3" i="10"/>
  <c r="C3" i="10"/>
  <c r="D3" i="10"/>
  <c r="E3" i="10"/>
  <c r="F4" i="10"/>
  <c r="F5" i="10"/>
  <c r="F6" i="10"/>
  <c r="B8" i="10"/>
  <c r="C8" i="10"/>
  <c r="D8" i="10"/>
  <c r="E8" i="10"/>
  <c r="F9" i="10"/>
  <c r="F10" i="10"/>
  <c r="F11" i="10"/>
  <c r="J11" i="10"/>
  <c r="K11" i="10" s="1"/>
  <c r="B13" i="10"/>
  <c r="C13" i="10"/>
  <c r="D13" i="10"/>
  <c r="E13" i="10"/>
  <c r="F14" i="10"/>
  <c r="F13" i="10" s="1"/>
  <c r="F15" i="10"/>
  <c r="F16" i="10"/>
  <c r="I17" i="10"/>
  <c r="I16" i="10"/>
  <c r="B18" i="10"/>
  <c r="C18" i="10"/>
  <c r="D18" i="10"/>
  <c r="E18" i="10"/>
  <c r="I21" i="10"/>
  <c r="F19" i="10"/>
  <c r="F18" i="10" s="1"/>
  <c r="J8" i="10" s="1"/>
  <c r="I22" i="10"/>
  <c r="J22" i="10" s="1"/>
  <c r="F20" i="10"/>
  <c r="I23" i="10"/>
  <c r="J23" i="10"/>
  <c r="F21" i="10"/>
  <c r="I24" i="10"/>
  <c r="J24" i="10" s="1"/>
  <c r="I25" i="10"/>
  <c r="J25" i="10"/>
  <c r="B23" i="10"/>
  <c r="C23" i="10"/>
  <c r="D23" i="10"/>
  <c r="E23" i="10"/>
  <c r="I18" i="10"/>
  <c r="J18" i="10"/>
  <c r="F24" i="10"/>
  <c r="F23" i="10" s="1"/>
  <c r="I26" i="10"/>
  <c r="J26" i="10" s="1"/>
  <c r="F25" i="10"/>
  <c r="I27" i="10"/>
  <c r="J27" i="10"/>
  <c r="F26" i="10"/>
  <c r="I20" i="10"/>
  <c r="I28" i="10"/>
  <c r="J28" i="10"/>
  <c r="B28" i="10"/>
  <c r="C28" i="10"/>
  <c r="D28" i="10"/>
  <c r="E28" i="10"/>
  <c r="I29" i="10"/>
  <c r="J29" i="10"/>
  <c r="F29" i="10"/>
  <c r="F28" i="10" s="1"/>
  <c r="I30" i="10"/>
  <c r="J30" i="10" s="1"/>
  <c r="F30" i="10"/>
  <c r="I31" i="10"/>
  <c r="J31" i="10"/>
  <c r="F31" i="10"/>
  <c r="I32" i="10"/>
  <c r="J32" i="10" s="1"/>
  <c r="I33" i="10"/>
  <c r="J33" i="10"/>
  <c r="B33" i="10"/>
  <c r="C33" i="10"/>
  <c r="D33" i="10"/>
  <c r="E33" i="10"/>
  <c r="I34" i="10"/>
  <c r="J34" i="10"/>
  <c r="F34" i="10"/>
  <c r="F33" i="10" s="1"/>
  <c r="I19" i="10"/>
  <c r="J19" i="10" s="1"/>
  <c r="F35" i="10"/>
  <c r="I35" i="10"/>
  <c r="J35" i="10"/>
  <c r="F36" i="10"/>
  <c r="I36" i="10"/>
  <c r="J36" i="10" s="1"/>
  <c r="F19" i="11"/>
  <c r="J27" i="3"/>
  <c r="J28" i="3"/>
  <c r="J29" i="3"/>
  <c r="J31" i="3"/>
  <c r="J32" i="3"/>
  <c r="J33" i="3"/>
  <c r="J34" i="3"/>
  <c r="I19" i="3"/>
  <c r="I22" i="3"/>
  <c r="F4" i="3"/>
  <c r="F5" i="3"/>
  <c r="F6" i="3"/>
  <c r="I27" i="3"/>
  <c r="F16" i="11"/>
  <c r="F15" i="11"/>
  <c r="F14" i="11"/>
  <c r="E13" i="11"/>
  <c r="D13" i="11"/>
  <c r="C13" i="11"/>
  <c r="B13" i="11"/>
  <c r="F11" i="11"/>
  <c r="F10" i="11"/>
  <c r="F9" i="11"/>
  <c r="E8" i="11"/>
  <c r="D8" i="11"/>
  <c r="C8" i="11"/>
  <c r="B8" i="11"/>
  <c r="F6" i="11"/>
  <c r="F5" i="11"/>
  <c r="F4" i="11"/>
  <c r="E3" i="11"/>
  <c r="D3" i="11"/>
  <c r="C3" i="11"/>
  <c r="B3" i="11"/>
  <c r="F21" i="9"/>
  <c r="F20" i="9"/>
  <c r="F19" i="9"/>
  <c r="F18" i="9" s="1"/>
  <c r="E18" i="9"/>
  <c r="D18" i="9"/>
  <c r="C18" i="9"/>
  <c r="B18" i="9"/>
  <c r="F16" i="9"/>
  <c r="F15" i="9"/>
  <c r="F14" i="9"/>
  <c r="E13" i="9"/>
  <c r="D13" i="9"/>
  <c r="C13" i="9"/>
  <c r="B13" i="9"/>
  <c r="F11" i="9"/>
  <c r="F10" i="9"/>
  <c r="F9" i="9"/>
  <c r="E8" i="9"/>
  <c r="D8" i="9"/>
  <c r="C8" i="9"/>
  <c r="B8" i="9"/>
  <c r="F6" i="9"/>
  <c r="F5" i="9"/>
  <c r="F4" i="9"/>
  <c r="E3" i="9"/>
  <c r="D3" i="9"/>
  <c r="C3" i="9"/>
  <c r="B3" i="9"/>
  <c r="F16" i="8"/>
  <c r="F15" i="8"/>
  <c r="F14" i="8"/>
  <c r="E13" i="8"/>
  <c r="D13" i="8"/>
  <c r="C13" i="8"/>
  <c r="B13" i="8"/>
  <c r="F11" i="8"/>
  <c r="F10" i="8"/>
  <c r="F9" i="8"/>
  <c r="E8" i="8"/>
  <c r="D8" i="8"/>
  <c r="C8" i="8"/>
  <c r="B8" i="8"/>
  <c r="F6" i="8"/>
  <c r="F5" i="8"/>
  <c r="F4" i="8"/>
  <c r="E3" i="8"/>
  <c r="D3" i="8"/>
  <c r="C3" i="8"/>
  <c r="B3" i="8"/>
  <c r="F16" i="7"/>
  <c r="F15" i="7"/>
  <c r="F14" i="7"/>
  <c r="E13" i="7"/>
  <c r="D13" i="7"/>
  <c r="C13" i="7"/>
  <c r="B13" i="7"/>
  <c r="F11" i="7"/>
  <c r="F10" i="7"/>
  <c r="F9" i="7"/>
  <c r="E8" i="7"/>
  <c r="D8" i="7"/>
  <c r="C8" i="7"/>
  <c r="B8" i="7"/>
  <c r="F6" i="7"/>
  <c r="F5" i="7"/>
  <c r="F4" i="7"/>
  <c r="E3" i="7"/>
  <c r="D3" i="7"/>
  <c r="C3" i="7"/>
  <c r="B3" i="7"/>
  <c r="F3" i="10" l="1"/>
  <c r="J5" i="10" s="1"/>
  <c r="K5" i="10" s="1"/>
  <c r="J19" i="3"/>
  <c r="J16" i="10"/>
  <c r="J7" i="10"/>
  <c r="J20" i="10"/>
  <c r="J9" i="10"/>
  <c r="J21" i="10"/>
  <c r="F8" i="10"/>
  <c r="J6" i="10"/>
  <c r="K6" i="10" s="1"/>
  <c r="J17" i="10"/>
  <c r="I7" i="2" s="1"/>
  <c r="F13" i="7"/>
  <c r="F13" i="11"/>
  <c r="J9" i="11" s="1"/>
  <c r="F8" i="11"/>
  <c r="J5" i="11" s="1"/>
  <c r="K5" i="11" s="1"/>
  <c r="F3" i="11"/>
  <c r="J7" i="11" s="1"/>
  <c r="F8" i="9"/>
  <c r="F13" i="9"/>
  <c r="F3" i="9"/>
  <c r="F13" i="8"/>
  <c r="F8" i="8"/>
  <c r="F3" i="8"/>
  <c r="F3" i="7"/>
  <c r="F8" i="7"/>
  <c r="F16" i="6"/>
  <c r="F15" i="6"/>
  <c r="F14" i="6"/>
  <c r="E13" i="6"/>
  <c r="D13" i="6"/>
  <c r="C13" i="6"/>
  <c r="B13" i="6"/>
  <c r="F11" i="6"/>
  <c r="F10" i="6"/>
  <c r="F9" i="6"/>
  <c r="E8" i="6"/>
  <c r="D8" i="6"/>
  <c r="C8" i="6"/>
  <c r="B8" i="6"/>
  <c r="F6" i="6"/>
  <c r="F5" i="6"/>
  <c r="F4" i="6"/>
  <c r="E3" i="6"/>
  <c r="D3" i="6"/>
  <c r="C3" i="6"/>
  <c r="B3" i="6"/>
  <c r="C18" i="6"/>
  <c r="B13" i="3"/>
  <c r="E13" i="3"/>
  <c r="D13" i="3"/>
  <c r="C13" i="3"/>
  <c r="F16" i="3"/>
  <c r="F15" i="3"/>
  <c r="F14" i="3"/>
  <c r="J22" i="3" s="1"/>
  <c r="F11" i="3"/>
  <c r="F10" i="3"/>
  <c r="F9" i="3"/>
  <c r="E3" i="3"/>
  <c r="D3" i="3"/>
  <c r="C3" i="3"/>
  <c r="B3" i="3"/>
  <c r="E8" i="3"/>
  <c r="D8" i="3"/>
  <c r="C8" i="3"/>
  <c r="B8" i="3"/>
  <c r="I27" i="11"/>
  <c r="F36" i="11"/>
  <c r="I26" i="11"/>
  <c r="J26" i="11" s="1"/>
  <c r="F35" i="11"/>
  <c r="I21" i="11"/>
  <c r="F34" i="11"/>
  <c r="I36" i="11"/>
  <c r="J36" i="11" s="1"/>
  <c r="E33" i="11"/>
  <c r="D33" i="11"/>
  <c r="C33" i="11"/>
  <c r="B33" i="11"/>
  <c r="I35" i="11"/>
  <c r="J35" i="11" s="1"/>
  <c r="I19" i="11"/>
  <c r="J19" i="11" s="1"/>
  <c r="F31" i="11"/>
  <c r="I34" i="11"/>
  <c r="J34" i="11" s="1"/>
  <c r="F30" i="11"/>
  <c r="I33" i="11"/>
  <c r="J33" i="11" s="1"/>
  <c r="F29" i="11"/>
  <c r="I32" i="11"/>
  <c r="J32" i="11" s="1"/>
  <c r="E28" i="11"/>
  <c r="D28" i="11"/>
  <c r="C28" i="11"/>
  <c r="B28" i="11"/>
  <c r="I31" i="11"/>
  <c r="J31" i="11" s="1"/>
  <c r="I30" i="11"/>
  <c r="J30" i="11" s="1"/>
  <c r="F26" i="11"/>
  <c r="I29" i="11"/>
  <c r="J29" i="11" s="1"/>
  <c r="F25" i="11"/>
  <c r="I23" i="11"/>
  <c r="F24" i="11"/>
  <c r="I25" i="11"/>
  <c r="J25" i="11" s="1"/>
  <c r="E23" i="11"/>
  <c r="D23" i="11"/>
  <c r="C23" i="11"/>
  <c r="B23" i="11"/>
  <c r="I18" i="11"/>
  <c r="J18" i="11" s="1"/>
  <c r="I24" i="11"/>
  <c r="J24" i="11" s="1"/>
  <c r="F21" i="11"/>
  <c r="I20" i="11"/>
  <c r="F20" i="11"/>
  <c r="I16" i="11"/>
  <c r="J16" i="11" s="1"/>
  <c r="I28" i="11"/>
  <c r="J28" i="11" s="1"/>
  <c r="E18" i="11"/>
  <c r="D18" i="11"/>
  <c r="C18" i="11"/>
  <c r="B18" i="11"/>
  <c r="I17" i="11"/>
  <c r="I22" i="11"/>
  <c r="K7" i="10" l="1"/>
  <c r="P11" i="1"/>
  <c r="K9" i="10"/>
  <c r="P6" i="1"/>
  <c r="K8" i="10"/>
  <c r="P5" i="1" s="1"/>
  <c r="K7" i="11"/>
  <c r="O11" i="1"/>
  <c r="O9" i="1"/>
  <c r="O5" i="1"/>
  <c r="O10" i="1"/>
  <c r="O8" i="1"/>
  <c r="O7" i="1"/>
  <c r="O6" i="1"/>
  <c r="I8" i="2"/>
  <c r="I9" i="2"/>
  <c r="I17" i="2"/>
  <c r="I23" i="2"/>
  <c r="I10" i="2"/>
  <c r="I6" i="2"/>
  <c r="I18" i="2"/>
  <c r="I24" i="2"/>
  <c r="I12" i="2"/>
  <c r="I13" i="2"/>
  <c r="I19" i="2"/>
  <c r="I25" i="2"/>
  <c r="I11" i="2"/>
  <c r="I14" i="2"/>
  <c r="I20" i="2"/>
  <c r="I4" i="2"/>
  <c r="I15" i="2"/>
  <c r="I21" i="2"/>
  <c r="I5" i="2"/>
  <c r="I16" i="2"/>
  <c r="I22" i="2"/>
  <c r="J27" i="11"/>
  <c r="F18" i="11"/>
  <c r="J8" i="11" s="1"/>
  <c r="K8" i="11" s="1"/>
  <c r="F13" i="6"/>
  <c r="F23" i="11"/>
  <c r="J6" i="11" s="1"/>
  <c r="K9" i="11" s="1"/>
  <c r="F3" i="6"/>
  <c r="F8" i="6"/>
  <c r="F13" i="3"/>
  <c r="F8" i="3"/>
  <c r="F3" i="3"/>
  <c r="J17" i="11"/>
  <c r="J20" i="11"/>
  <c r="F33" i="11"/>
  <c r="J23" i="11"/>
  <c r="J22" i="11"/>
  <c r="F28" i="11"/>
  <c r="J21" i="11"/>
  <c r="F25" i="7"/>
  <c r="K6" i="11" l="1"/>
  <c r="P7" i="1"/>
  <c r="P9" i="1"/>
  <c r="P8" i="1"/>
  <c r="P10" i="1"/>
  <c r="H13" i="2"/>
  <c r="H5" i="2"/>
  <c r="H4" i="2"/>
  <c r="H15" i="2"/>
  <c r="H9" i="2"/>
  <c r="H10" i="2"/>
  <c r="H11" i="2"/>
  <c r="H16" i="2"/>
  <c r="H12" i="2"/>
  <c r="H17" i="2"/>
  <c r="H14" i="2"/>
  <c r="H6" i="2"/>
  <c r="H8" i="2"/>
  <c r="M11" i="1"/>
  <c r="H19" i="2"/>
  <c r="H20" i="2"/>
  <c r="H22" i="2"/>
  <c r="H25" i="2"/>
  <c r="H24" i="2"/>
  <c r="H18" i="2"/>
  <c r="H21" i="2"/>
  <c r="H23" i="2"/>
  <c r="M8" i="1"/>
  <c r="H7" i="2"/>
  <c r="M9" i="1"/>
  <c r="M6" i="1"/>
  <c r="M7" i="1"/>
  <c r="M5" i="1"/>
  <c r="M10" i="1"/>
  <c r="F25" i="8"/>
  <c r="F26" i="8"/>
  <c r="F29" i="8"/>
  <c r="F30" i="8"/>
  <c r="F31" i="8"/>
  <c r="F26" i="7"/>
  <c r="N6" i="1" l="1"/>
  <c r="N8" i="1"/>
  <c r="N7" i="1"/>
  <c r="N9" i="1"/>
  <c r="N5" i="1"/>
  <c r="N10" i="1"/>
  <c r="N11" i="1"/>
  <c r="F28" i="8"/>
  <c r="I34" i="9"/>
  <c r="J34" i="9" s="1"/>
  <c r="F36" i="9"/>
  <c r="I32" i="9"/>
  <c r="J32" i="9" s="1"/>
  <c r="F35" i="9"/>
  <c r="I30" i="9"/>
  <c r="J30" i="9" s="1"/>
  <c r="F34" i="9"/>
  <c r="I29" i="9"/>
  <c r="J29" i="9" s="1"/>
  <c r="E33" i="9"/>
  <c r="D33" i="9"/>
  <c r="C33" i="9"/>
  <c r="B33" i="9"/>
  <c r="I28" i="9"/>
  <c r="J28" i="9" s="1"/>
  <c r="I27" i="9"/>
  <c r="J27" i="9" s="1"/>
  <c r="F31" i="9"/>
  <c r="I33" i="9"/>
  <c r="J33" i="9" s="1"/>
  <c r="F30" i="9"/>
  <c r="I31" i="9"/>
  <c r="J31" i="9" s="1"/>
  <c r="F29" i="9"/>
  <c r="I23" i="9"/>
  <c r="J23" i="9" s="1"/>
  <c r="E28" i="9"/>
  <c r="D28" i="9"/>
  <c r="C28" i="9"/>
  <c r="B28" i="9"/>
  <c r="I36" i="9"/>
  <c r="J36" i="9" s="1"/>
  <c r="I35" i="9"/>
  <c r="J35" i="9" s="1"/>
  <c r="F26" i="9"/>
  <c r="I21" i="9"/>
  <c r="F25" i="9"/>
  <c r="I26" i="9"/>
  <c r="J26" i="9" s="1"/>
  <c r="F24" i="9"/>
  <c r="I24" i="9"/>
  <c r="J24" i="9" s="1"/>
  <c r="E23" i="9"/>
  <c r="D23" i="9"/>
  <c r="C23" i="9"/>
  <c r="B23" i="9"/>
  <c r="I22" i="9"/>
  <c r="J22" i="9" s="1"/>
  <c r="I18" i="9"/>
  <c r="I17" i="9"/>
  <c r="I16" i="9"/>
  <c r="J16" i="9" s="1"/>
  <c r="I25" i="9"/>
  <c r="I20" i="9"/>
  <c r="I19" i="9"/>
  <c r="J11" i="9"/>
  <c r="J10" i="9"/>
  <c r="I36" i="8"/>
  <c r="J36" i="8" s="1"/>
  <c r="F36" i="8"/>
  <c r="I31" i="8"/>
  <c r="J31" i="8" s="1"/>
  <c r="F35" i="8"/>
  <c r="I30" i="8"/>
  <c r="J30" i="8" s="1"/>
  <c r="F34" i="8"/>
  <c r="I34" i="8"/>
  <c r="J34" i="8" s="1"/>
  <c r="E33" i="8"/>
  <c r="D33" i="8"/>
  <c r="C33" i="8"/>
  <c r="B33" i="8"/>
  <c r="I33" i="8"/>
  <c r="J33" i="8" s="1"/>
  <c r="I29" i="8"/>
  <c r="J29" i="8" s="1"/>
  <c r="I35" i="8"/>
  <c r="J35" i="8" s="1"/>
  <c r="I32" i="8"/>
  <c r="J32" i="8" s="1"/>
  <c r="I22" i="8"/>
  <c r="E28" i="8"/>
  <c r="D28" i="8"/>
  <c r="C28" i="8"/>
  <c r="B28" i="8"/>
  <c r="I27" i="8"/>
  <c r="I28" i="8"/>
  <c r="I21" i="8"/>
  <c r="I23" i="8"/>
  <c r="F24" i="8"/>
  <c r="I24" i="8"/>
  <c r="J24" i="8" s="1"/>
  <c r="E23" i="8"/>
  <c r="D23" i="8"/>
  <c r="C23" i="8"/>
  <c r="B23" i="8"/>
  <c r="I19" i="8"/>
  <c r="I18" i="8"/>
  <c r="F21" i="8"/>
  <c r="I17" i="8"/>
  <c r="F20" i="8"/>
  <c r="I16" i="8"/>
  <c r="F19" i="8"/>
  <c r="I25" i="8"/>
  <c r="E18" i="8"/>
  <c r="D18" i="8"/>
  <c r="C18" i="8"/>
  <c r="B18" i="8"/>
  <c r="I26" i="8"/>
  <c r="I20" i="8"/>
  <c r="J11" i="8"/>
  <c r="J10" i="8"/>
  <c r="I34" i="7"/>
  <c r="J34" i="7" s="1"/>
  <c r="F36" i="7"/>
  <c r="I33" i="7"/>
  <c r="J33" i="7" s="1"/>
  <c r="F35" i="7"/>
  <c r="I30" i="7"/>
  <c r="J30" i="7" s="1"/>
  <c r="F34" i="7"/>
  <c r="I31" i="7"/>
  <c r="J31" i="7" s="1"/>
  <c r="E33" i="7"/>
  <c r="D33" i="7"/>
  <c r="C33" i="7"/>
  <c r="B33" i="7"/>
  <c r="I32" i="7"/>
  <c r="J32" i="7" s="1"/>
  <c r="I36" i="7"/>
  <c r="J36" i="7" s="1"/>
  <c r="F31" i="7"/>
  <c r="I35" i="7"/>
  <c r="J35" i="7" s="1"/>
  <c r="F30" i="7"/>
  <c r="I29" i="7"/>
  <c r="J29" i="7" s="1"/>
  <c r="F29" i="7"/>
  <c r="I21" i="7"/>
  <c r="E28" i="7"/>
  <c r="D28" i="7"/>
  <c r="C28" i="7"/>
  <c r="B28" i="7"/>
  <c r="I26" i="7"/>
  <c r="J26" i="7" s="1"/>
  <c r="I25" i="7"/>
  <c r="I22" i="7"/>
  <c r="I28" i="7"/>
  <c r="J28" i="7" s="1"/>
  <c r="F24" i="7"/>
  <c r="I27" i="7"/>
  <c r="J27" i="7" s="1"/>
  <c r="E23" i="7"/>
  <c r="D23" i="7"/>
  <c r="C23" i="7"/>
  <c r="B23" i="7"/>
  <c r="I23" i="7"/>
  <c r="J23" i="7" s="1"/>
  <c r="I16" i="7"/>
  <c r="F21" i="7"/>
  <c r="I20" i="7"/>
  <c r="F20" i="7"/>
  <c r="I17" i="7"/>
  <c r="F19" i="7"/>
  <c r="I24" i="7"/>
  <c r="E18" i="7"/>
  <c r="D18" i="7"/>
  <c r="C18" i="7"/>
  <c r="B18" i="7"/>
  <c r="I19" i="7"/>
  <c r="I18" i="7"/>
  <c r="J11" i="7"/>
  <c r="J9" i="7"/>
  <c r="J10" i="7"/>
  <c r="I29" i="6"/>
  <c r="J29" i="6" s="1"/>
  <c r="F36" i="6"/>
  <c r="I33" i="6"/>
  <c r="J33" i="6" s="1"/>
  <c r="F35" i="6"/>
  <c r="I35" i="6"/>
  <c r="J35" i="6" s="1"/>
  <c r="F34" i="6"/>
  <c r="I30" i="6"/>
  <c r="J30" i="6" s="1"/>
  <c r="E33" i="6"/>
  <c r="D33" i="6"/>
  <c r="C33" i="6"/>
  <c r="B33" i="6"/>
  <c r="I32" i="6"/>
  <c r="J32" i="6" s="1"/>
  <c r="I36" i="6"/>
  <c r="J36" i="6" s="1"/>
  <c r="F31" i="6"/>
  <c r="I31" i="6"/>
  <c r="J31" i="6" s="1"/>
  <c r="F30" i="6"/>
  <c r="I34" i="6"/>
  <c r="J34" i="6" s="1"/>
  <c r="F29" i="6"/>
  <c r="I24" i="6"/>
  <c r="J24" i="6" s="1"/>
  <c r="E28" i="6"/>
  <c r="D28" i="6"/>
  <c r="C28" i="6"/>
  <c r="B28" i="6"/>
  <c r="I28" i="6"/>
  <c r="I26" i="6"/>
  <c r="F26" i="6"/>
  <c r="I22" i="6"/>
  <c r="F25" i="6"/>
  <c r="I25" i="6"/>
  <c r="J25" i="6" s="1"/>
  <c r="F24" i="6"/>
  <c r="I27" i="6"/>
  <c r="E23" i="6"/>
  <c r="D23" i="6"/>
  <c r="C23" i="6"/>
  <c r="B23" i="6"/>
  <c r="I23" i="6"/>
  <c r="I20" i="6"/>
  <c r="F21" i="6"/>
  <c r="I18" i="6"/>
  <c r="F20" i="6"/>
  <c r="I16" i="6"/>
  <c r="J16" i="6" s="1"/>
  <c r="F19" i="6"/>
  <c r="I21" i="6"/>
  <c r="E18" i="6"/>
  <c r="D18" i="6"/>
  <c r="B18" i="6"/>
  <c r="I19" i="6"/>
  <c r="I17" i="6"/>
  <c r="J10" i="6"/>
  <c r="K10" i="6" s="1"/>
  <c r="J8" i="6"/>
  <c r="K8" i="6" s="1"/>
  <c r="J11" i="6"/>
  <c r="K11" i="6" s="1"/>
  <c r="I34" i="3"/>
  <c r="I29" i="3"/>
  <c r="I28" i="3"/>
  <c r="I33" i="3"/>
  <c r="I31" i="3"/>
  <c r="I32" i="3"/>
  <c r="I36" i="3"/>
  <c r="J36" i="3" s="1"/>
  <c r="I21" i="3"/>
  <c r="I30" i="3"/>
  <c r="I35" i="3"/>
  <c r="I23" i="3"/>
  <c r="I25" i="3"/>
  <c r="J25" i="3" s="1"/>
  <c r="I24" i="3"/>
  <c r="J24" i="3" s="1"/>
  <c r="I26" i="3"/>
  <c r="J26" i="3" s="1"/>
  <c r="I16" i="3"/>
  <c r="J16" i="3" s="1"/>
  <c r="I20" i="3"/>
  <c r="J20" i="3" s="1"/>
  <c r="I17" i="3"/>
  <c r="J17" i="3" s="1"/>
  <c r="I18" i="3"/>
  <c r="J18" i="3" s="1"/>
  <c r="J11" i="3"/>
  <c r="F36" i="3"/>
  <c r="F35" i="3"/>
  <c r="F34" i="3"/>
  <c r="E33" i="3"/>
  <c r="D33" i="3"/>
  <c r="C33" i="3"/>
  <c r="B33" i="3"/>
  <c r="J22" i="8" l="1"/>
  <c r="J22" i="7"/>
  <c r="J21" i="7"/>
  <c r="J21" i="3"/>
  <c r="C11" i="2" s="1"/>
  <c r="J23" i="3"/>
  <c r="C12" i="2" s="1"/>
  <c r="C9" i="2"/>
  <c r="J26" i="6"/>
  <c r="J28" i="8"/>
  <c r="J27" i="8"/>
  <c r="J21" i="8"/>
  <c r="J25" i="7"/>
  <c r="J28" i="6"/>
  <c r="J22" i="6"/>
  <c r="J6" i="6"/>
  <c r="K6" i="6" s="1"/>
  <c r="J21" i="9"/>
  <c r="J20" i="7"/>
  <c r="J16" i="8"/>
  <c r="J23" i="8"/>
  <c r="J18" i="7"/>
  <c r="E10" i="2" s="1"/>
  <c r="J16" i="7"/>
  <c r="F18" i="8"/>
  <c r="J8" i="8" s="1"/>
  <c r="K10" i="8" s="1"/>
  <c r="J19" i="7"/>
  <c r="J19" i="8"/>
  <c r="J18" i="9"/>
  <c r="J17" i="9"/>
  <c r="J25" i="9"/>
  <c r="J20" i="9"/>
  <c r="J19" i="9"/>
  <c r="G10" i="2" s="1"/>
  <c r="J17" i="8"/>
  <c r="J18" i="8"/>
  <c r="J25" i="8"/>
  <c r="J26" i="8"/>
  <c r="J20" i="8"/>
  <c r="J24" i="7"/>
  <c r="F18" i="6"/>
  <c r="J7" i="6" s="1"/>
  <c r="K7" i="6" s="1"/>
  <c r="J18" i="6"/>
  <c r="F18" i="7"/>
  <c r="J17" i="7"/>
  <c r="J9" i="8"/>
  <c r="J7" i="9"/>
  <c r="J20" i="6"/>
  <c r="J6" i="7"/>
  <c r="K6" i="7" s="1"/>
  <c r="J27" i="6"/>
  <c r="J23" i="6"/>
  <c r="J21" i="6"/>
  <c r="J19" i="6"/>
  <c r="J17" i="6"/>
  <c r="F23" i="9"/>
  <c r="J9" i="9" s="1"/>
  <c r="J6" i="8"/>
  <c r="J7" i="8"/>
  <c r="J8" i="9"/>
  <c r="J6" i="9"/>
  <c r="K6" i="9" s="1"/>
  <c r="K10" i="9"/>
  <c r="F33" i="9"/>
  <c r="F28" i="9"/>
  <c r="F23" i="6"/>
  <c r="J9" i="6" s="1"/>
  <c r="K9" i="6" s="1"/>
  <c r="F23" i="8"/>
  <c r="J5" i="8"/>
  <c r="K5" i="8" s="1"/>
  <c r="F23" i="7"/>
  <c r="J7" i="7" s="1"/>
  <c r="K7" i="7" s="1"/>
  <c r="F33" i="7"/>
  <c r="F28" i="7"/>
  <c r="F33" i="8"/>
  <c r="F28" i="6"/>
  <c r="J5" i="9"/>
  <c r="K5" i="9" s="1"/>
  <c r="F33" i="6"/>
  <c r="F33" i="3"/>
  <c r="F31" i="3"/>
  <c r="F30" i="3"/>
  <c r="F29" i="3"/>
  <c r="E28" i="3"/>
  <c r="D28" i="3"/>
  <c r="C28" i="3"/>
  <c r="B28" i="3"/>
  <c r="F26" i="3"/>
  <c r="F25" i="3"/>
  <c r="F24" i="3"/>
  <c r="E23" i="3"/>
  <c r="D23" i="3"/>
  <c r="C23" i="3"/>
  <c r="B23" i="3"/>
  <c r="F21" i="3"/>
  <c r="J30" i="3" s="1"/>
  <c r="F20" i="3"/>
  <c r="J35" i="3" s="1"/>
  <c r="F19" i="3"/>
  <c r="E18" i="3"/>
  <c r="D18" i="3"/>
  <c r="C18" i="3"/>
  <c r="B18" i="3"/>
  <c r="C5" i="2"/>
  <c r="C4" i="2"/>
  <c r="C8" i="2"/>
  <c r="C10" i="2"/>
  <c r="K7" i="9" l="1"/>
  <c r="L9" i="1" s="1"/>
  <c r="C13" i="2"/>
  <c r="C23" i="2"/>
  <c r="C21" i="2"/>
  <c r="C22" i="2"/>
  <c r="C20" i="2"/>
  <c r="C16" i="2"/>
  <c r="C24" i="2"/>
  <c r="C14" i="2"/>
  <c r="C15" i="2"/>
  <c r="C19" i="2"/>
  <c r="C6" i="2"/>
  <c r="C18" i="2"/>
  <c r="C25" i="2"/>
  <c r="C17" i="2"/>
  <c r="K8" i="9"/>
  <c r="J5" i="7"/>
  <c r="J8" i="7"/>
  <c r="G11" i="1" s="1"/>
  <c r="D10" i="2"/>
  <c r="F15" i="2"/>
  <c r="F14" i="2"/>
  <c r="G6" i="2"/>
  <c r="G12" i="2"/>
  <c r="E8" i="2"/>
  <c r="E9" i="2"/>
  <c r="E4" i="2"/>
  <c r="G17" i="2"/>
  <c r="G8" i="2"/>
  <c r="G13" i="2"/>
  <c r="G4" i="2"/>
  <c r="G16" i="2"/>
  <c r="G11" i="2"/>
  <c r="G5" i="2"/>
  <c r="G9" i="2"/>
  <c r="G15" i="2"/>
  <c r="G14" i="2"/>
  <c r="F17" i="2"/>
  <c r="F11" i="2"/>
  <c r="F13" i="2"/>
  <c r="F16" i="2"/>
  <c r="F5" i="2"/>
  <c r="F8" i="2"/>
  <c r="F10" i="2"/>
  <c r="D16" i="2"/>
  <c r="F9" i="2"/>
  <c r="F12" i="2"/>
  <c r="F6" i="2"/>
  <c r="F4" i="2"/>
  <c r="E12" i="2"/>
  <c r="E5" i="2"/>
  <c r="E17" i="2"/>
  <c r="E15" i="2"/>
  <c r="E16" i="2"/>
  <c r="E14" i="2"/>
  <c r="E11" i="2"/>
  <c r="E13" i="2"/>
  <c r="E6" i="2"/>
  <c r="D12" i="2"/>
  <c r="D15" i="2"/>
  <c r="D13" i="2"/>
  <c r="D11" i="2"/>
  <c r="D8" i="2"/>
  <c r="D5" i="2"/>
  <c r="D14" i="2"/>
  <c r="D6" i="2"/>
  <c r="D4" i="2"/>
  <c r="D17" i="2"/>
  <c r="D9" i="2"/>
  <c r="F18" i="2"/>
  <c r="F21" i="2"/>
  <c r="F19" i="2"/>
  <c r="F24" i="2"/>
  <c r="F22" i="2"/>
  <c r="F25" i="2"/>
  <c r="F23" i="2"/>
  <c r="F20" i="2"/>
  <c r="D19" i="2"/>
  <c r="D21" i="2"/>
  <c r="D22" i="2"/>
  <c r="D24" i="2"/>
  <c r="D23" i="2"/>
  <c r="D18" i="2"/>
  <c r="D25" i="2"/>
  <c r="D20" i="2"/>
  <c r="G25" i="2"/>
  <c r="G20" i="2"/>
  <c r="G23" i="2"/>
  <c r="G18" i="2"/>
  <c r="G21" i="2"/>
  <c r="G24" i="2"/>
  <c r="G19" i="2"/>
  <c r="G22" i="2"/>
  <c r="E21" i="2"/>
  <c r="E18" i="2"/>
  <c r="E20" i="2"/>
  <c r="E23" i="2"/>
  <c r="E19" i="2"/>
  <c r="E22" i="2"/>
  <c r="E25" i="2"/>
  <c r="E24" i="2"/>
  <c r="J5" i="6"/>
  <c r="K5" i="6" s="1"/>
  <c r="K7" i="8"/>
  <c r="E6" i="1"/>
  <c r="K6" i="1"/>
  <c r="K8" i="8"/>
  <c r="I6" i="1"/>
  <c r="I9" i="1"/>
  <c r="K9" i="1"/>
  <c r="G9" i="1"/>
  <c r="K8" i="1"/>
  <c r="I8" i="1"/>
  <c r="G6" i="1"/>
  <c r="G10" i="1"/>
  <c r="G7" i="1"/>
  <c r="K11" i="8"/>
  <c r="K11" i="9"/>
  <c r="K5" i="1"/>
  <c r="K11" i="1"/>
  <c r="K10" i="1"/>
  <c r="K7" i="1"/>
  <c r="K6" i="8"/>
  <c r="I5" i="1"/>
  <c r="I10" i="1"/>
  <c r="I7" i="1"/>
  <c r="I11" i="1"/>
  <c r="K9" i="8"/>
  <c r="K9" i="7"/>
  <c r="K11" i="7"/>
  <c r="G7" i="2"/>
  <c r="F7" i="2"/>
  <c r="E7" i="2"/>
  <c r="D7" i="2"/>
  <c r="K9" i="9"/>
  <c r="F23" i="3"/>
  <c r="F18" i="3"/>
  <c r="J9" i="3" s="1"/>
  <c r="F28" i="3"/>
  <c r="K10" i="7" l="1"/>
  <c r="K5" i="7"/>
  <c r="F7" i="1"/>
  <c r="F6" i="1"/>
  <c r="K8" i="7"/>
  <c r="H6" i="1"/>
  <c r="G5" i="1"/>
  <c r="G8" i="1"/>
  <c r="K11" i="3"/>
  <c r="J12" i="2"/>
  <c r="J14" i="2"/>
  <c r="J18" i="2"/>
  <c r="J16" i="2"/>
  <c r="J9" i="2"/>
  <c r="J6" i="2"/>
  <c r="J13" i="2"/>
  <c r="J17" i="2"/>
  <c r="J23" i="2"/>
  <c r="J8" i="2"/>
  <c r="J10" i="2"/>
  <c r="J5" i="2"/>
  <c r="J20" i="2"/>
  <c r="J19" i="2"/>
  <c r="J25" i="2"/>
  <c r="J21" i="2"/>
  <c r="J4" i="2"/>
  <c r="J22" i="2"/>
  <c r="J24" i="2"/>
  <c r="J15" i="2"/>
  <c r="E7" i="1"/>
  <c r="E9" i="1"/>
  <c r="E8" i="1"/>
  <c r="E11" i="1"/>
  <c r="E5" i="1"/>
  <c r="E10" i="1"/>
  <c r="F8" i="1"/>
  <c r="J9" i="1"/>
  <c r="J7" i="1"/>
  <c r="J6" i="1"/>
  <c r="H9" i="1"/>
  <c r="J10" i="3"/>
  <c r="L6" i="1"/>
  <c r="L8" i="1"/>
  <c r="J8" i="1"/>
  <c r="H7" i="1"/>
  <c r="H11" i="1"/>
  <c r="H10" i="1"/>
  <c r="J10" i="1"/>
  <c r="J11" i="1"/>
  <c r="J5" i="1"/>
  <c r="L10" i="1"/>
  <c r="L7" i="1"/>
  <c r="L11" i="1"/>
  <c r="L5" i="1"/>
  <c r="J7" i="3"/>
  <c r="J5" i="3"/>
  <c r="K5" i="3" s="1"/>
  <c r="C7" i="2"/>
  <c r="J11" i="2" s="1"/>
  <c r="K7" i="3" l="1"/>
  <c r="K8" i="3"/>
  <c r="H5" i="1"/>
  <c r="K9" i="3"/>
  <c r="J7" i="2"/>
  <c r="H8" i="1"/>
  <c r="F11" i="1"/>
  <c r="F10" i="1"/>
  <c r="F9" i="1"/>
  <c r="F5" i="1"/>
  <c r="C6" i="1"/>
  <c r="C9" i="1"/>
  <c r="C8" i="1"/>
  <c r="C11" i="1"/>
  <c r="Q11" i="1" s="1"/>
  <c r="C10" i="1"/>
  <c r="Q10" i="1" s="1"/>
  <c r="C5" i="1"/>
  <c r="C7" i="1"/>
  <c r="K10" i="3"/>
  <c r="Q8" i="1" l="1"/>
  <c r="Q7" i="1"/>
  <c r="Q6" i="1"/>
  <c r="Q5" i="1"/>
  <c r="Q9" i="1"/>
  <c r="D6" i="1"/>
  <c r="D8" i="1"/>
  <c r="D9" i="1"/>
  <c r="D10" i="1"/>
  <c r="R10" i="1" s="1"/>
  <c r="D11" i="1"/>
  <c r="R11" i="1" s="1"/>
  <c r="D5" i="1"/>
  <c r="D7" i="1"/>
  <c r="R5" i="1" l="1"/>
  <c r="R8" i="1"/>
  <c r="R7" i="1"/>
  <c r="R6" i="1"/>
  <c r="R9" i="1"/>
</calcChain>
</file>

<file path=xl/sharedStrings.xml><?xml version="1.0" encoding="utf-8"?>
<sst xmlns="http://schemas.openxmlformats.org/spreadsheetml/2006/main" count="473" uniqueCount="59">
  <si>
    <t>Rang</t>
  </si>
  <si>
    <t>Mannschaft</t>
  </si>
  <si>
    <t>1. Runde</t>
  </si>
  <si>
    <t>2. Runde</t>
  </si>
  <si>
    <t>3. Runde</t>
  </si>
  <si>
    <t>4. Runde</t>
  </si>
  <si>
    <t>5. Runde</t>
  </si>
  <si>
    <t>Gesamt</t>
  </si>
  <si>
    <t>Ringe</t>
  </si>
  <si>
    <t>Punkte</t>
  </si>
  <si>
    <t>Mannschaftswertung:</t>
  </si>
  <si>
    <t>Einzelwertung:</t>
  </si>
  <si>
    <t>Schütze</t>
  </si>
  <si>
    <t>Ergebnisse Runde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</si>
  <si>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</si>
  <si>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</si>
  <si>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</si>
  <si>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</si>
  <si>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</si>
  <si>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</si>
  <si>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</si>
  <si>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</si>
  <si>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</si>
  <si>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</si>
  <si>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</si>
  <si>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</si>
  <si>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</si>
  <si>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</si>
  <si>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</si>
  <si>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</si>
  <si>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</si>
  <si>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</si>
  <si>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</si>
  <si>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</si>
  <si>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</si>
  <si>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Ergebnisse Runde 2</t>
  </si>
  <si>
    <t>22.</t>
  </si>
  <si>
    <t>Ergebnisse Runde 4</t>
  </si>
  <si>
    <t>Ergebnisse Runde 3</t>
  </si>
  <si>
    <t>Ergebnisse Runde 5</t>
  </si>
  <si>
    <t>6. Runde</t>
  </si>
  <si>
    <t>Ergebnisse Runde 6</t>
  </si>
  <si>
    <t>7. Runde</t>
  </si>
  <si>
    <t>Ergebnisse Runde 7</t>
  </si>
  <si>
    <t>SV Gröbming</t>
  </si>
  <si>
    <t>SV Kapfenberg</t>
  </si>
  <si>
    <t>Wotruba Elfriede</t>
  </si>
  <si>
    <t>Seebacher Thomas</t>
  </si>
  <si>
    <t>Arzbacher Dustin</t>
  </si>
  <si>
    <t>Maierhofer Valentin</t>
  </si>
  <si>
    <t>Drinic Stefan</t>
  </si>
  <si>
    <t>Ballaus Juliana</t>
  </si>
  <si>
    <t>Ferstl Tobias</t>
  </si>
  <si>
    <t>Hausegger Harald</t>
  </si>
  <si>
    <t>Gröbming</t>
  </si>
  <si>
    <t>Kapfenberg</t>
  </si>
  <si>
    <t>Mannschaftswertung Unterliga 2025/26</t>
  </si>
  <si>
    <t>Einzelwertung Unterliga 2025/26</t>
  </si>
  <si>
    <t>Karlon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</si>
</sst>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64" fontId="0" fillId="0" borderId="16" xfId="0" applyNumberFormat="1" applyBorder="1"/>
    <xf numFmtId="164" fontId="0" fillId="0" borderId="17" xfId="0" applyNumberFormat="1" applyBorder="1"/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0" fillId="5" borderId="2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6" borderId="24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5" borderId="30" xfId="0" applyFill="1" applyBorder="1"/>
    <xf numFmtId="0" fontId="0" fillId="6" borderId="35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579120</xdr:colOff>
          <xdr:row>2</xdr:row>
          <xdr:rowOff>38100</xdr:rowOff>
        </xdr:from>
        <xdr:to>
          <xdr:col>22</xdr:col>
          <xdr:colOff>106680</xdr:colOff>
          <xdr:row>6</xdr:row>
          <xdr:rowOff>60960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AT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Sortieren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1"/>
  <sheetViews>
    <sheetView tabSelected="1" zoomScaleNormal="100" workbookViewId="0">
      <selection activeCell="A3" sqref="A3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8" width="8.6640625" customWidth="1"/>
  </cols>
  <sheetData>
    <row r="1" spans="1:18" ht="31.2" x14ac:dyDescent="0.6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6.9" customHeight="1" thickBot="1" x14ac:dyDescent="0.35"/>
    <row r="3" spans="1:18" x14ac:dyDescent="0.3">
      <c r="A3" s="39"/>
      <c r="B3" s="30"/>
      <c r="C3" s="76" t="s">
        <v>2</v>
      </c>
      <c r="D3" s="77"/>
      <c r="E3" s="76" t="s">
        <v>3</v>
      </c>
      <c r="F3" s="77"/>
      <c r="G3" s="76" t="s">
        <v>4</v>
      </c>
      <c r="H3" s="77"/>
      <c r="I3" s="76" t="s">
        <v>5</v>
      </c>
      <c r="J3" s="77"/>
      <c r="K3" s="76" t="s">
        <v>6</v>
      </c>
      <c r="L3" s="77"/>
      <c r="M3" s="76" t="s">
        <v>40</v>
      </c>
      <c r="N3" s="77"/>
      <c r="O3" s="79" t="s">
        <v>42</v>
      </c>
      <c r="P3" s="80"/>
      <c r="Q3" s="76" t="s">
        <v>7</v>
      </c>
      <c r="R3" s="77"/>
    </row>
    <row r="4" spans="1:18" x14ac:dyDescent="0.3">
      <c r="A4" s="40" t="s">
        <v>0</v>
      </c>
      <c r="B4" s="31" t="s">
        <v>1</v>
      </c>
      <c r="C4" s="34" t="s">
        <v>8</v>
      </c>
      <c r="D4" s="29" t="s">
        <v>9</v>
      </c>
      <c r="E4" s="34" t="s">
        <v>8</v>
      </c>
      <c r="F4" s="29" t="s">
        <v>9</v>
      </c>
      <c r="G4" s="34" t="s">
        <v>8</v>
      </c>
      <c r="H4" s="29" t="s">
        <v>9</v>
      </c>
      <c r="I4" s="34" t="s">
        <v>8</v>
      </c>
      <c r="J4" s="29" t="s">
        <v>9</v>
      </c>
      <c r="K4" s="34" t="s">
        <v>8</v>
      </c>
      <c r="L4" s="29" t="s">
        <v>9</v>
      </c>
      <c r="M4" s="34" t="s">
        <v>8</v>
      </c>
      <c r="N4" s="29" t="s">
        <v>9</v>
      </c>
      <c r="O4" s="53" t="s">
        <v>8</v>
      </c>
      <c r="P4" s="53" t="s">
        <v>9</v>
      </c>
      <c r="Q4" s="34" t="s">
        <v>8</v>
      </c>
      <c r="R4" s="29" t="s">
        <v>9</v>
      </c>
    </row>
    <row r="5" spans="1:18" x14ac:dyDescent="0.3">
      <c r="A5" s="41" t="s">
        <v>14</v>
      </c>
      <c r="B5" s="64" t="s">
        <v>45</v>
      </c>
      <c r="C5" s="43">
        <f>IFERROR(VLOOKUP($B5,'Runde 1'!$I$5:$K$11,2,FALSE),0)</f>
        <v>740</v>
      </c>
      <c r="D5" s="36">
        <f>IFERROR(VLOOKUP($B5,'Runde 1'!$I$5:$K$11,3,FALSE),0)</f>
        <v>1</v>
      </c>
      <c r="E5" s="43">
        <f>IFERROR(VLOOKUP($B5,'Runde 2'!$I$5:$K$11,2,FALSE),0)</f>
        <v>1101</v>
      </c>
      <c r="F5" s="36">
        <f>IFERROR(VLOOKUP($B5,'Runde 2'!$I$5:$K$11,3,FALSE),0)</f>
        <v>3</v>
      </c>
      <c r="G5" s="43">
        <f>IFERROR(VLOOKUP($B5,'Runde 3'!$I$5:$K$11,2,FALSE),0)</f>
        <v>1128</v>
      </c>
      <c r="H5" s="36">
        <f>IFERROR(VLOOKUP($B5,'Runde 3'!$I$5:$K$11,3,FALSE),0)</f>
        <v>3</v>
      </c>
      <c r="I5" s="43">
        <f>IFERROR(VLOOKUP($B5,'Runde 4'!$I$5:$K$11,2,FALSE),0)</f>
        <v>1140</v>
      </c>
      <c r="J5" s="36">
        <f>IFERROR(VLOOKUP($B5,'Runde 4'!$I$5:$K$11,3,FALSE),0)</f>
        <v>3</v>
      </c>
      <c r="K5" s="43">
        <f>IFERROR(VLOOKUP($B5,'Runde 5'!$I$5:$K$11,2,FALSE),0)</f>
        <v>1150</v>
      </c>
      <c r="L5" s="36">
        <f>IFERROR(VLOOKUP($B5,'Runde 5'!$I$5:$K$11,3,FALSE),0)</f>
        <v>3</v>
      </c>
      <c r="M5" s="43">
        <f>IFERROR(VLOOKUP($B5,'Runde 6'!$I$5:$K$11,2,FALSE),0)</f>
        <v>1137</v>
      </c>
      <c r="N5" s="36">
        <f>IFERROR(VLOOKUP($B5,'Runde 6'!$I$5:$K$11,3,FALSE),0)</f>
        <v>3</v>
      </c>
      <c r="O5" s="54">
        <f>IFERROR(VLOOKUP($B5,'Runde 7'!$I$5:$K$11,2,FALSE),0)</f>
        <v>394</v>
      </c>
      <c r="P5" s="54">
        <f>IFERROR(VLOOKUP($B5,'Runde 7'!$I$5:$K$11,3,FALSE),0)</f>
        <v>1</v>
      </c>
      <c r="Q5" s="43">
        <f t="shared" ref="Q5:R11" si="0">C5+E5+G5+I5+K5+M5+O5</f>
        <v>6790</v>
      </c>
      <c r="R5" s="36">
        <f t="shared" si="0"/>
        <v>17</v>
      </c>
    </row>
    <row r="6" spans="1:18" x14ac:dyDescent="0.3">
      <c r="A6" s="41" t="s">
        <v>15</v>
      </c>
      <c r="B6" s="63" t="s">
        <v>44</v>
      </c>
      <c r="C6" s="43">
        <f>IFERROR(VLOOKUP($B6,'Runde 1'!$I$5:$K$11,2,FALSE),0)</f>
        <v>1071</v>
      </c>
      <c r="D6" s="36">
        <f>IFERROR(VLOOKUP($B6,'Runde 1'!$I$5:$K$11,3,FALSE),0)</f>
        <v>3</v>
      </c>
      <c r="E6" s="43">
        <f>IFERROR(VLOOKUP($B6,'Runde 2'!$I$5:$K$11,2,FALSE),0)</f>
        <v>736</v>
      </c>
      <c r="F6" s="36">
        <f>IFERROR(VLOOKUP($B6,'Runde 2'!$I$5:$K$11,3,FALSE),0)</f>
        <v>1</v>
      </c>
      <c r="G6" s="43">
        <f>IFERROR(VLOOKUP($B6,'Runde 3'!$I$5:$K$11,2,FALSE),0)</f>
        <v>734</v>
      </c>
      <c r="H6" s="36">
        <f>IFERROR(VLOOKUP($B6,'Runde 3'!$I$5:$K$11,3,FALSE),0)</f>
        <v>1</v>
      </c>
      <c r="I6" s="43">
        <f>IFERROR(VLOOKUP($B6,'Runde 4'!$I$5:$K$11,2,FALSE),0)</f>
        <v>0</v>
      </c>
      <c r="J6" s="36">
        <f>IFERROR(VLOOKUP($B6,'Runde 4'!$I$5:$K$11,3,FALSE),0)</f>
        <v>0</v>
      </c>
      <c r="K6" s="43">
        <f>IFERROR(VLOOKUP($B6,'Runde 5'!$I$5:$K$11,2,FALSE),0)</f>
        <v>713</v>
      </c>
      <c r="L6" s="36">
        <f>IFERROR(VLOOKUP($B6,'Runde 5'!$I$5:$K$11,3,FALSE),0)</f>
        <v>1</v>
      </c>
      <c r="M6" s="43">
        <f>IFERROR(VLOOKUP($B6,'Runde 6'!$I$5:$K$11,2,FALSE),0)</f>
        <v>0</v>
      </c>
      <c r="N6" s="36">
        <f>IFERROR(VLOOKUP($B6,'Runde 6'!$I$5:$K$11,3,FALSE),0)</f>
        <v>0</v>
      </c>
      <c r="O6" s="54">
        <f>IFERROR(VLOOKUP($B6,'Runde 7'!$I$5:$K$11,2,FALSE),0)</f>
        <v>716</v>
      </c>
      <c r="P6" s="54">
        <f>IFERROR(VLOOKUP($B6,'Runde 7'!$I$5:$K$11,3,FALSE),0)</f>
        <v>3</v>
      </c>
      <c r="Q6" s="43">
        <f t="shared" si="0"/>
        <v>3970</v>
      </c>
      <c r="R6" s="36">
        <f t="shared" si="0"/>
        <v>9</v>
      </c>
    </row>
    <row r="7" spans="1:18" x14ac:dyDescent="0.3">
      <c r="A7" s="41" t="s">
        <v>16</v>
      </c>
      <c r="B7" s="32"/>
      <c r="C7" s="43">
        <f>IFERROR(VLOOKUP($B7,'Runde 1'!$I$5:$K$11,2,FALSE),0)</f>
        <v>0</v>
      </c>
      <c r="D7" s="36">
        <f>IFERROR(VLOOKUP($B7,'Runde 1'!$I$5:$K$11,3,FALSE),0)</f>
        <v>0</v>
      </c>
      <c r="E7" s="43">
        <f>IFERROR(VLOOKUP($B7,'Runde 2'!$I$5:$K$11,2,FALSE),0)</f>
        <v>0</v>
      </c>
      <c r="F7" s="36">
        <f>IFERROR(VLOOKUP($B7,'Runde 2'!$I$5:$K$11,3,FALSE),0)</f>
        <v>0</v>
      </c>
      <c r="G7" s="43">
        <f>IFERROR(VLOOKUP($B7,'Runde 3'!$I$5:$K$11,2,FALSE),0)</f>
        <v>0</v>
      </c>
      <c r="H7" s="36">
        <f>IFERROR(VLOOKUP($B7,'Runde 3'!$I$5:$K$11,3,FALSE),0)</f>
        <v>0</v>
      </c>
      <c r="I7" s="43">
        <f>IFERROR(VLOOKUP($B7,'Runde 4'!$I$5:$K$11,2,FALSE),0)</f>
        <v>0</v>
      </c>
      <c r="J7" s="36">
        <f>IFERROR(VLOOKUP($B7,'Runde 4'!$I$5:$K$11,3,FALSE),0)</f>
        <v>0</v>
      </c>
      <c r="K7" s="43">
        <f>IFERROR(VLOOKUP($B7,'Runde 5'!$I$5:$K$11,2,FALSE),0)</f>
        <v>0</v>
      </c>
      <c r="L7" s="36">
        <f>IFERROR(VLOOKUP($B7,'Runde 5'!$I$5:$K$11,3,FALSE),0)</f>
        <v>0</v>
      </c>
      <c r="M7" s="43">
        <f>IFERROR(VLOOKUP($B7,'Runde 6'!$I$5:$K$11,2,FALSE),0)</f>
        <v>0</v>
      </c>
      <c r="N7" s="36">
        <f>IFERROR(VLOOKUP($B7,'Runde 6'!$I$5:$K$11,3,FALSE),0)</f>
        <v>0</v>
      </c>
      <c r="O7" s="54">
        <f>IFERROR(VLOOKUP($B7,'Runde 7'!$I$5:$K$11,2,FALSE),0)</f>
        <v>0</v>
      </c>
      <c r="P7" s="54">
        <f>IFERROR(VLOOKUP($B7,'Runde 7'!$I$5:$K$11,3,FALSE),0)</f>
        <v>0</v>
      </c>
      <c r="Q7" s="43">
        <f t="shared" si="0"/>
        <v>0</v>
      </c>
      <c r="R7" s="36">
        <f t="shared" si="0"/>
        <v>0</v>
      </c>
    </row>
    <row r="8" spans="1:18" x14ac:dyDescent="0.3">
      <c r="A8" s="41" t="s">
        <v>17</v>
      </c>
      <c r="B8" s="32"/>
      <c r="C8" s="43">
        <f>IFERROR(VLOOKUP($B8,'Runde 1'!$I$5:$K$11,2,FALSE),0)</f>
        <v>0</v>
      </c>
      <c r="D8" s="36">
        <f>IFERROR(VLOOKUP($B8,'Runde 1'!$I$5:$K$11,3,FALSE),0)</f>
        <v>0</v>
      </c>
      <c r="E8" s="43">
        <f>IFERROR(VLOOKUP($B8,'Runde 2'!$I$5:$K$11,2,FALSE),0)</f>
        <v>0</v>
      </c>
      <c r="F8" s="36">
        <f>IFERROR(VLOOKUP($B8,'Runde 2'!$I$5:$K$11,3,FALSE),0)</f>
        <v>0</v>
      </c>
      <c r="G8" s="43">
        <f>IFERROR(VLOOKUP($B8,'Runde 3'!$I$5:$K$11,2,FALSE),0)</f>
        <v>0</v>
      </c>
      <c r="H8" s="36">
        <f>IFERROR(VLOOKUP($B8,'Runde 3'!$I$5:$K$11,3,FALSE),0)</f>
        <v>0</v>
      </c>
      <c r="I8" s="43">
        <f>IFERROR(VLOOKUP($B8,'Runde 4'!$I$5:$K$11,2,FALSE),0)</f>
        <v>0</v>
      </c>
      <c r="J8" s="36">
        <f>IFERROR(VLOOKUP($B8,'Runde 4'!$I$5:$K$11,3,FALSE),0)</f>
        <v>0</v>
      </c>
      <c r="K8" s="43">
        <f>IFERROR(VLOOKUP($B8,'Runde 5'!$I$5:$K$11,2,FALSE),0)</f>
        <v>0</v>
      </c>
      <c r="L8" s="36">
        <f>IFERROR(VLOOKUP($B8,'Runde 5'!$I$5:$K$11,3,FALSE),0)</f>
        <v>0</v>
      </c>
      <c r="M8" s="43">
        <f>IFERROR(VLOOKUP($B8,'Runde 6'!$I$5:$K$11,2,FALSE),0)</f>
        <v>0</v>
      </c>
      <c r="N8" s="36">
        <f>IFERROR(VLOOKUP($B8,'Runde 6'!$I$5:$K$11,3,FALSE),0)</f>
        <v>0</v>
      </c>
      <c r="O8" s="54">
        <f>IFERROR(VLOOKUP($B8,'Runde 7'!$I$5:$K$11,2,FALSE),0)</f>
        <v>0</v>
      </c>
      <c r="P8" s="54">
        <f>IFERROR(VLOOKUP($B8,'Runde 7'!$I$5:$K$11,3,FALSE),0)</f>
        <v>0</v>
      </c>
      <c r="Q8" s="43">
        <f t="shared" si="0"/>
        <v>0</v>
      </c>
      <c r="R8" s="36">
        <f t="shared" si="0"/>
        <v>0</v>
      </c>
    </row>
    <row r="9" spans="1:18" x14ac:dyDescent="0.3">
      <c r="A9" s="41" t="s">
        <v>18</v>
      </c>
      <c r="B9" s="32"/>
      <c r="C9" s="43">
        <f>IFERROR(VLOOKUP($B9,'Runde 1'!$I$5:$K$11,2,FALSE),0)</f>
        <v>0</v>
      </c>
      <c r="D9" s="36">
        <f>IFERROR(VLOOKUP($B9,'Runde 1'!$I$5:$K$11,3,FALSE),0)</f>
        <v>0</v>
      </c>
      <c r="E9" s="43">
        <f>IFERROR(VLOOKUP($B9,'Runde 2'!$I$5:$K$11,2,FALSE),0)</f>
        <v>0</v>
      </c>
      <c r="F9" s="36">
        <f>IFERROR(VLOOKUP($B9,'Runde 2'!$I$5:$K$11,3,FALSE),0)</f>
        <v>0</v>
      </c>
      <c r="G9" s="43">
        <f>IFERROR(VLOOKUP($B9,'Runde 3'!$I$5:$K$11,2,FALSE),0)</f>
        <v>0</v>
      </c>
      <c r="H9" s="36">
        <f>IFERROR(VLOOKUP($B9,'Runde 3'!$I$5:$K$11,3,FALSE),0)</f>
        <v>0</v>
      </c>
      <c r="I9" s="43">
        <f>IFERROR(VLOOKUP($B9,'Runde 4'!$I$5:$K$11,2,FALSE),0)</f>
        <v>0</v>
      </c>
      <c r="J9" s="36">
        <f>IFERROR(VLOOKUP($B9,'Runde 4'!$I$5:$K$11,3,FALSE),0)</f>
        <v>0</v>
      </c>
      <c r="K9" s="43">
        <f>IFERROR(VLOOKUP($B9,'Runde 5'!$I$5:$K$11,2,FALSE),0)</f>
        <v>0</v>
      </c>
      <c r="L9" s="36">
        <f>IFERROR(VLOOKUP($B9,'Runde 5'!$I$5:$K$11,3,FALSE),0)</f>
        <v>0</v>
      </c>
      <c r="M9" s="43">
        <f>IFERROR(VLOOKUP($B9,'Runde 6'!$I$5:$K$11,2,FALSE),0)</f>
        <v>0</v>
      </c>
      <c r="N9" s="36">
        <f>IFERROR(VLOOKUP($B9,'Runde 6'!$I$5:$K$11,3,FALSE),0)</f>
        <v>0</v>
      </c>
      <c r="O9" s="54">
        <f>IFERROR(VLOOKUP($B9,'Runde 7'!$I$5:$K$11,2,FALSE),0)</f>
        <v>0</v>
      </c>
      <c r="P9" s="54">
        <f>IFERROR(VLOOKUP($B9,'Runde 7'!$I$5:$K$11,3,FALSE),0)</f>
        <v>0</v>
      </c>
      <c r="Q9" s="43">
        <f t="shared" si="0"/>
        <v>0</v>
      </c>
      <c r="R9" s="36">
        <f t="shared" si="0"/>
        <v>0</v>
      </c>
    </row>
    <row r="10" spans="1:18" x14ac:dyDescent="0.3">
      <c r="A10" s="41" t="s">
        <v>19</v>
      </c>
      <c r="B10" s="32"/>
      <c r="C10" s="43">
        <f>IFERROR(VLOOKUP($B10,'Runde 1'!$I$5:$K$11,2,FALSE),0)</f>
        <v>0</v>
      </c>
      <c r="D10" s="36">
        <f>IFERROR(VLOOKUP($B10,'Runde 1'!$I$5:$K$11,3,FALSE),0)</f>
        <v>0</v>
      </c>
      <c r="E10" s="43">
        <f>IFERROR(VLOOKUP($B10,'Runde 2'!$I$5:$K$11,2,FALSE),0)</f>
        <v>0</v>
      </c>
      <c r="F10" s="36">
        <f>IFERROR(VLOOKUP($B10,'Runde 2'!$I$5:$K$11,3,FALSE),0)</f>
        <v>0</v>
      </c>
      <c r="G10" s="43">
        <f>IFERROR(VLOOKUP($B10,'Runde 3'!$I$5:$K$11,2,FALSE),0)</f>
        <v>0</v>
      </c>
      <c r="H10" s="36">
        <f>IFERROR(VLOOKUP($B10,'Runde 3'!$I$5:$K$11,3,FALSE),0)</f>
        <v>0</v>
      </c>
      <c r="I10" s="43">
        <f>IFERROR(VLOOKUP($B10,'Runde 4'!$I$5:$K$11,2,FALSE),0)</f>
        <v>0</v>
      </c>
      <c r="J10" s="36">
        <f>IFERROR(VLOOKUP($B10,'Runde 4'!$I$5:$K$11,3,FALSE),0)</f>
        <v>0</v>
      </c>
      <c r="K10" s="43">
        <f>IFERROR(VLOOKUP($B10,'Runde 5'!$I$5:$K$11,2,FALSE),0)</f>
        <v>0</v>
      </c>
      <c r="L10" s="36">
        <f>IFERROR(VLOOKUP($B10,'Runde 5'!$I$5:$K$11,3,FALSE),0)</f>
        <v>0</v>
      </c>
      <c r="M10" s="43">
        <f>IFERROR(VLOOKUP($B10,'Runde 6'!$I$5:$K$11,2,FALSE),0)</f>
        <v>0</v>
      </c>
      <c r="N10" s="36">
        <f>IFERROR(VLOOKUP($B10,'Runde 6'!$I$5:$K$11,3,FALSE),0)</f>
        <v>0</v>
      </c>
      <c r="O10" s="54">
        <f>IFERROR(VLOOKUP($B10,'Runde 7'!$I$5:$K$11,2,FALSE),0)</f>
        <v>0</v>
      </c>
      <c r="P10" s="54">
        <f>IFERROR(VLOOKUP($B10,'Runde 7'!$I$5:$K$11,3,FALSE),0)</f>
        <v>0</v>
      </c>
      <c r="Q10" s="43">
        <f t="shared" si="0"/>
        <v>0</v>
      </c>
      <c r="R10" s="36">
        <f t="shared" si="0"/>
        <v>0</v>
      </c>
    </row>
    <row r="11" spans="1:18" ht="15" thickBot="1" x14ac:dyDescent="0.35">
      <c r="A11" s="42" t="s">
        <v>20</v>
      </c>
      <c r="B11" s="33"/>
      <c r="C11" s="44">
        <f>IFERROR(VLOOKUP($B11,'Runde 1'!$I$5:$K$11,2,FALSE),0)</f>
        <v>0</v>
      </c>
      <c r="D11" s="37">
        <f>IFERROR(VLOOKUP($B11,'Runde 1'!$I$5:$K$11,3,FALSE),0)</f>
        <v>0</v>
      </c>
      <c r="E11" s="44">
        <f>IFERROR(VLOOKUP($B11,'Runde 2'!$I$5:$K$11,2,FALSE),0)</f>
        <v>0</v>
      </c>
      <c r="F11" s="37">
        <f>IFERROR(VLOOKUP($B11,'Runde 2'!$I$5:$K$11,3,FALSE),0)</f>
        <v>0</v>
      </c>
      <c r="G11" s="44">
        <f>IFERROR(VLOOKUP($B11,'Runde 3'!$I$5:$K$11,2,FALSE),0)</f>
        <v>0</v>
      </c>
      <c r="H11" s="37">
        <f>IFERROR(VLOOKUP($B11,'Runde 3'!$I$5:$K$11,3,FALSE),0)</f>
        <v>0</v>
      </c>
      <c r="I11" s="44">
        <f>IFERROR(VLOOKUP($B11,'Runde 4'!$I$5:$K$11,2,FALSE),0)</f>
        <v>0</v>
      </c>
      <c r="J11" s="37">
        <f>IFERROR(VLOOKUP($B11,'Runde 4'!$I$5:$K$11,3,FALSE),0)</f>
        <v>0</v>
      </c>
      <c r="K11" s="44">
        <f>IFERROR(VLOOKUP($B11,'Runde 5'!$I$5:$K$11,2,FALSE),0)</f>
        <v>0</v>
      </c>
      <c r="L11" s="37">
        <f>IFERROR(VLOOKUP($B11,'Runde 5'!$I$5:$K$11,3,FALSE),0)</f>
        <v>0</v>
      </c>
      <c r="M11" s="44">
        <f>IFERROR(VLOOKUP($B11,'Runde 6'!$I$5:$K$11,2,FALSE),0)</f>
        <v>0</v>
      </c>
      <c r="N11" s="37">
        <f>IFERROR(VLOOKUP($B11,'Runde 6'!$I$5:$K$11,3,FALSE),0)</f>
        <v>0</v>
      </c>
      <c r="O11" s="57">
        <f>IFERROR(VLOOKUP($B11,'Runde 7'!$I$5:$K$11,2,FALSE),0)</f>
        <v>0</v>
      </c>
      <c r="P11" s="58">
        <f>IFERROR(VLOOKUP($B11,'Runde 7'!$I$5:$K$11,3,FALSE),0)</f>
        <v>0</v>
      </c>
      <c r="Q11" s="44">
        <f t="shared" si="0"/>
        <v>0</v>
      </c>
      <c r="R11" s="37">
        <f t="shared" si="0"/>
        <v>0</v>
      </c>
    </row>
  </sheetData>
  <sortState xmlns:xlrd2="http://schemas.microsoft.com/office/spreadsheetml/2017/richdata2" ref="B5:R11">
    <sortCondition descending="1" ref="R5:R11"/>
    <sortCondition descending="1" ref="Q5:Q11"/>
  </sortState>
  <mergeCells count="9">
    <mergeCell ref="C3:D3"/>
    <mergeCell ref="A1:R1"/>
    <mergeCell ref="E3:F3"/>
    <mergeCell ref="G3:H3"/>
    <mergeCell ref="I3:J3"/>
    <mergeCell ref="K3:L3"/>
    <mergeCell ref="Q3:R3"/>
    <mergeCell ref="M3:N3"/>
    <mergeCell ref="O3:P3"/>
  </mergeCells>
  <pageMargins left="0.7" right="0.7" top="0.78740157499999996" bottom="0.78740157499999996" header="0.3" footer="0.3"/>
  <pageSetup paperSize="9"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ortieren">
                <anchor moveWithCells="1" sizeWithCells="1">
                  <from>
                    <xdr:col>19</xdr:col>
                    <xdr:colOff>579120</xdr:colOff>
                    <xdr:row>2</xdr:row>
                    <xdr:rowOff>38100</xdr:rowOff>
                  </from>
                  <to>
                    <xdr:col>22</xdr:col>
                    <xdr:colOff>106680</xdr:colOff>
                    <xdr:row>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25"/>
  <sheetViews>
    <sheetView workbookViewId="0">
      <selection activeCell="P15" sqref="P15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0" width="8.6640625" customWidth="1"/>
    <col min="17" max="17" width="19.109375" bestFit="1" customWidth="1"/>
    <col min="18" max="18" width="16.5546875" bestFit="1" customWidth="1"/>
  </cols>
  <sheetData>
    <row r="1" spans="1:18" ht="31.2" x14ac:dyDescent="0.6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ht="6.9" customHeight="1" thickBot="1" x14ac:dyDescent="0.35"/>
    <row r="3" spans="1:18" x14ac:dyDescent="0.3">
      <c r="A3" s="39" t="s">
        <v>0</v>
      </c>
      <c r="B3" s="28" t="s">
        <v>12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40</v>
      </c>
      <c r="I3" s="55" t="s">
        <v>42</v>
      </c>
      <c r="J3" s="52" t="s">
        <v>7</v>
      </c>
    </row>
    <row r="4" spans="1:18" ht="15" thickBot="1" x14ac:dyDescent="0.35">
      <c r="A4" s="41" t="s">
        <v>14</v>
      </c>
      <c r="B4" s="18" t="s">
        <v>51</v>
      </c>
      <c r="C4" s="45">
        <f>IFERROR(VLOOKUP($B4,'Runde 1'!$I$16:$J$36,2,FALSE),0)</f>
        <v>382</v>
      </c>
      <c r="D4" s="45">
        <f>IFERROR(VLOOKUP($B4,'Runde 2'!$I$16:$J$36,2,FALSE),0)</f>
        <v>380</v>
      </c>
      <c r="E4" s="45">
        <f>IFERROR(VLOOKUP($B4,'Runde 3'!$I$16:$J$36,2,FALSE),0)</f>
        <v>371</v>
      </c>
      <c r="F4" s="45">
        <f>IFERROR(VLOOKUP($B4,'Runde 4'!$I$16:$J$36,2,FALSE),0)</f>
        <v>384</v>
      </c>
      <c r="G4" s="45">
        <f>IFERROR(VLOOKUP($B4,'Runde 5'!$I$16:$J$36,2,FALSE),0)</f>
        <v>378</v>
      </c>
      <c r="H4" s="45">
        <f>IFERROR(VLOOKUP($B4,'Runde 6'!$I$16:$J$36,2,FALSE),0)</f>
        <v>381</v>
      </c>
      <c r="I4" s="56">
        <f>IFERROR(VLOOKUP($B4,'Runde 7'!$I$16:$J$36,2,FALSE),0)</f>
        <v>0</v>
      </c>
      <c r="J4" s="46">
        <f t="shared" ref="J4:J25" si="0">C4+D4+E4+F4+G4+H4+I4</f>
        <v>2276</v>
      </c>
    </row>
    <row r="5" spans="1:18" ht="15.6" thickTop="1" thickBot="1" x14ac:dyDescent="0.35">
      <c r="A5" s="41" t="s">
        <v>15</v>
      </c>
      <c r="B5" s="2" t="s">
        <v>52</v>
      </c>
      <c r="C5" s="45">
        <f>IFERROR(VLOOKUP($B5,'Runde 1'!$I$16:$J$36,2,FALSE),0)</f>
        <v>358</v>
      </c>
      <c r="D5" s="45">
        <f>IFERROR(VLOOKUP($B5,'Runde 2'!$I$16:$J$36,2,FALSE),0)</f>
        <v>372</v>
      </c>
      <c r="E5" s="45">
        <f>IFERROR(VLOOKUP($B5,'Runde 3'!$I$16:$J$36,2,FALSE),0)</f>
        <v>362</v>
      </c>
      <c r="F5" s="45">
        <f>IFERROR(VLOOKUP($B5,'Runde 4'!$I$16:$J$36,2,FALSE),0)</f>
        <v>364</v>
      </c>
      <c r="G5" s="45">
        <f>IFERROR(VLOOKUP($B5,'Runde 5'!$I$16:$J$36,2,FALSE),0)</f>
        <v>378</v>
      </c>
      <c r="H5" s="45">
        <f>IFERROR(VLOOKUP($B5,'Runde 6'!$I$16:$J$36,2,FALSE),0)</f>
        <v>361</v>
      </c>
      <c r="I5" s="56">
        <f>IFERROR(VLOOKUP($B5,'Runde 7'!$I$16:$J$36,2,FALSE),0)</f>
        <v>0</v>
      </c>
      <c r="J5" s="46">
        <f t="shared" si="0"/>
        <v>2195</v>
      </c>
      <c r="Q5" s="74" t="s">
        <v>54</v>
      </c>
      <c r="R5" s="75" t="s">
        <v>55</v>
      </c>
    </row>
    <row r="6" spans="1:18" x14ac:dyDescent="0.3">
      <c r="A6" s="41" t="s">
        <v>16</v>
      </c>
      <c r="B6" s="2" t="s">
        <v>58</v>
      </c>
      <c r="C6" s="45">
        <f>IFERROR(VLOOKUP($B6,'Runde 1'!$I$16:$J$36,2,FALSE),0)</f>
        <v>0</v>
      </c>
      <c r="D6" s="45">
        <f>IFERROR(VLOOKUP($B6,'Runde 2'!$I$16:$J$36,2,FALSE),0)</f>
        <v>0</v>
      </c>
      <c r="E6" s="45">
        <f>IFERROR(VLOOKUP($B6,'Runde 3'!$I$16:$J$36,2,FALSE),0)</f>
        <v>395</v>
      </c>
      <c r="F6" s="45">
        <f>IFERROR(VLOOKUP($B6,'Runde 4'!$I$16:$J$36,2,FALSE),0)</f>
        <v>392</v>
      </c>
      <c r="G6" s="45">
        <f>IFERROR(VLOOKUP($B6,'Runde 5'!$I$16:$J$36,2,FALSE),0)</f>
        <v>394</v>
      </c>
      <c r="H6" s="45">
        <f>IFERROR(VLOOKUP($B6,'Runde 6'!$I$16:$J$36,2,FALSE),0)</f>
        <v>395</v>
      </c>
      <c r="I6" s="56">
        <f>IFERROR(VLOOKUP($B6,'Runde 7'!$I$16:$J$36,2,FALSE),0)</f>
        <v>394</v>
      </c>
      <c r="J6" s="46">
        <f t="shared" si="0"/>
        <v>1970</v>
      </c>
      <c r="Q6" s="71" t="s">
        <v>46</v>
      </c>
      <c r="R6" s="73" t="s">
        <v>51</v>
      </c>
    </row>
    <row r="7" spans="1:18" x14ac:dyDescent="0.3">
      <c r="A7" s="41" t="s">
        <v>17</v>
      </c>
      <c r="B7" s="2" t="s">
        <v>46</v>
      </c>
      <c r="C7" s="45">
        <f>IFERROR(VLOOKUP($B7,'Runde 1'!$I$16:$J$36,2,FALSE),0)</f>
        <v>368</v>
      </c>
      <c r="D7" s="45">
        <f>IFERROR(VLOOKUP($B7,'Runde 2'!$I$16:$J$36,2,FALSE),0)</f>
        <v>373</v>
      </c>
      <c r="E7" s="45">
        <f>IFERROR(VLOOKUP($B7,'Runde 3'!$I$16:$J$36,2,FALSE),0)</f>
        <v>367</v>
      </c>
      <c r="F7" s="45">
        <f>IFERROR(VLOOKUP($B7,'Runde 4'!$I$16:$J$36,2,FALSE),0)</f>
        <v>0</v>
      </c>
      <c r="G7" s="45">
        <f>IFERROR(VLOOKUP($B7,'Runde 5'!$I$16:$J$36,2,FALSE),0)</f>
        <v>361</v>
      </c>
      <c r="H7" s="45">
        <f>IFERROR(VLOOKUP($B7,'Runde 6'!$I$16:$J$36,2,FALSE),0)</f>
        <v>0</v>
      </c>
      <c r="I7" s="56">
        <f>IFERROR(VLOOKUP($B7,'Runde 7'!$I$16:$J$36,2,FALSE),0)</f>
        <v>356</v>
      </c>
      <c r="J7" s="46">
        <f t="shared" si="0"/>
        <v>1825</v>
      </c>
      <c r="Q7" s="69" t="s">
        <v>47</v>
      </c>
      <c r="R7" s="70" t="s">
        <v>52</v>
      </c>
    </row>
    <row r="8" spans="1:18" x14ac:dyDescent="0.3">
      <c r="A8" s="41" t="s">
        <v>18</v>
      </c>
      <c r="B8" s="2" t="s">
        <v>47</v>
      </c>
      <c r="C8" s="45">
        <f>IFERROR(VLOOKUP($B8,'Runde 1'!$I$16:$J$36,2,FALSE),0)</f>
        <v>369</v>
      </c>
      <c r="D8" s="45">
        <f>IFERROR(VLOOKUP($B8,'Runde 2'!$I$16:$J$36,2,FALSE),0)</f>
        <v>363</v>
      </c>
      <c r="E8" s="45">
        <f>IFERROR(VLOOKUP($B8,'Runde 3'!$I$16:$J$36,2,FALSE),0)</f>
        <v>367</v>
      </c>
      <c r="F8" s="45">
        <f>IFERROR(VLOOKUP($B8,'Runde 4'!$I$16:$J$36,2,FALSE),0)</f>
        <v>0</v>
      </c>
      <c r="G8" s="45">
        <f>IFERROR(VLOOKUP($B8,'Runde 5'!$I$16:$J$36,2,FALSE),0)</f>
        <v>352</v>
      </c>
      <c r="H8" s="45">
        <f>IFERROR(VLOOKUP($B8,'Runde 6'!$I$16:$J$36,2,FALSE),0)</f>
        <v>0</v>
      </c>
      <c r="I8" s="56">
        <f>IFERROR(VLOOKUP($B8,'Runde 7'!$I$16:$J$36,2,FALSE),0)</f>
        <v>360</v>
      </c>
      <c r="J8" s="46">
        <f t="shared" si="0"/>
        <v>1811</v>
      </c>
      <c r="Q8" s="67" t="s">
        <v>48</v>
      </c>
      <c r="R8" s="70" t="s">
        <v>53</v>
      </c>
    </row>
    <row r="9" spans="1:18" x14ac:dyDescent="0.3">
      <c r="A9" s="41" t="s">
        <v>19</v>
      </c>
      <c r="B9" s="2" t="s">
        <v>53</v>
      </c>
      <c r="C9" s="45">
        <f>IFERROR(VLOOKUP($B9,'Runde 1'!$I$16:$J$36,2,FALSE),0)</f>
        <v>0</v>
      </c>
      <c r="D9" s="45">
        <f>IFERROR(VLOOKUP($B9,'Runde 2'!$I$16:$J$36,2,FALSE),0)</f>
        <v>349</v>
      </c>
      <c r="E9" s="45">
        <f>IFERROR(VLOOKUP($B9,'Runde 3'!$I$16:$J$36,2,FALSE),0)</f>
        <v>0</v>
      </c>
      <c r="F9" s="45">
        <f>IFERROR(VLOOKUP($B9,'Runde 4'!$I$16:$J$36,2,FALSE),0)</f>
        <v>0</v>
      </c>
      <c r="G9" s="45">
        <f>IFERROR(VLOOKUP($B9,'Runde 5'!$I$16:$J$36,2,FALSE),0)</f>
        <v>0</v>
      </c>
      <c r="H9" s="45">
        <f>IFERROR(VLOOKUP($B9,'Runde 6'!$I$16:$J$36,2,FALSE),0)</f>
        <v>0</v>
      </c>
      <c r="I9" s="56">
        <f>IFERROR(VLOOKUP($B9,'Runde 7'!$I$16:$J$36,2,FALSE),0)</f>
        <v>0</v>
      </c>
      <c r="J9" s="46">
        <f t="shared" si="0"/>
        <v>349</v>
      </c>
      <c r="Q9" s="67" t="s">
        <v>49</v>
      </c>
      <c r="R9" s="70"/>
    </row>
    <row r="10" spans="1:18" ht="15" thickBot="1" x14ac:dyDescent="0.35">
      <c r="A10" s="41" t="s">
        <v>20</v>
      </c>
      <c r="B10" s="2" t="s">
        <v>48</v>
      </c>
      <c r="C10" s="45">
        <f>IFERROR(VLOOKUP($B10,'Runde 1'!$I$16:$J$36,2,FALSE),0)</f>
        <v>334</v>
      </c>
      <c r="D10" s="45">
        <f>IFERROR(VLOOKUP($B10,'Runde 2'!$I$16:$J$36,2,FALSE),0)</f>
        <v>0</v>
      </c>
      <c r="E10" s="45">
        <f>IFERROR(VLOOKUP($B10,'Runde 3'!$I$16:$J$36,2,FALSE),0)</f>
        <v>0</v>
      </c>
      <c r="F10" s="45">
        <f>IFERROR(VLOOKUP($B10,'Runde 4'!$I$16:$J$36,2,FALSE),0)</f>
        <v>0</v>
      </c>
      <c r="G10" s="45">
        <f>IFERROR(VLOOKUP($B10,'Runde 5'!$I$16:$J$36,2,FALSE),0)</f>
        <v>0</v>
      </c>
      <c r="H10" s="45">
        <f>IFERROR(VLOOKUP($B10,'Runde 6'!$I$16:$J$36,2,FALSE),0)</f>
        <v>0</v>
      </c>
      <c r="I10" s="56">
        <f>IFERROR(VLOOKUP($B10,'Runde 7'!$I$16:$J$36,2,FALSE),0)</f>
        <v>0</v>
      </c>
      <c r="J10" s="46">
        <f t="shared" si="0"/>
        <v>334</v>
      </c>
      <c r="Q10" s="68" t="s">
        <v>50</v>
      </c>
      <c r="R10" s="72"/>
    </row>
    <row r="11" spans="1:18" ht="15" thickTop="1" x14ac:dyDescent="0.3">
      <c r="A11" s="41" t="s">
        <v>21</v>
      </c>
      <c r="B11" s="2" t="s">
        <v>50</v>
      </c>
      <c r="C11" s="45">
        <f>IFERROR(VLOOKUP($B11,'Runde 1'!$I$16:$J$36,2,FALSE),0)</f>
        <v>0</v>
      </c>
      <c r="D11" s="45">
        <f>IFERROR(VLOOKUP($B11,'Runde 2'!$I$16:$J$36,2,FALSE),0)</f>
        <v>0</v>
      </c>
      <c r="E11" s="45">
        <f>IFERROR(VLOOKUP($B11,'Runde 3'!$I$16:$J$36,2,FALSE),0)</f>
        <v>0</v>
      </c>
      <c r="F11" s="45">
        <f>IFERROR(VLOOKUP($B11,'Runde 4'!$I$16:$J$36,2,FALSE),0)</f>
        <v>0</v>
      </c>
      <c r="G11" s="45">
        <f>IFERROR(VLOOKUP($B11,'Runde 5'!$I$16:$J$36,2,FALSE),0)</f>
        <v>0</v>
      </c>
      <c r="H11" s="45">
        <f>IFERROR(VLOOKUP($B11,'Runde 6'!$I$16:$J$36,2,FALSE),0)</f>
        <v>0</v>
      </c>
      <c r="I11" s="56">
        <f>IFERROR(VLOOKUP($B11,'Runde 7'!$I$16:$J$36,2,FALSE),0)</f>
        <v>0</v>
      </c>
      <c r="J11" s="46">
        <f t="shared" si="0"/>
        <v>0</v>
      </c>
    </row>
    <row r="12" spans="1:18" x14ac:dyDescent="0.3">
      <c r="A12" s="41" t="s">
        <v>22</v>
      </c>
      <c r="B12" s="2" t="s">
        <v>49</v>
      </c>
      <c r="C12" s="45">
        <f>IFERROR(VLOOKUP($B12,'Runde 1'!$I$16:$J$36,2,FALSE),0)</f>
        <v>0</v>
      </c>
      <c r="D12" s="45">
        <f>IFERROR(VLOOKUP($B12,'Runde 2'!$I$16:$J$36,2,FALSE),0)</f>
        <v>0</v>
      </c>
      <c r="E12" s="45">
        <f>IFERROR(VLOOKUP($B12,'Runde 3'!$I$16:$J$36,2,FALSE),0)</f>
        <v>0</v>
      </c>
      <c r="F12" s="45">
        <f>IFERROR(VLOOKUP($B12,'Runde 4'!$I$16:$J$36,2,FALSE),0)</f>
        <v>0</v>
      </c>
      <c r="G12" s="45">
        <f>IFERROR(VLOOKUP($B12,'Runde 5'!$I$16:$J$36,2,FALSE),0)</f>
        <v>0</v>
      </c>
      <c r="H12" s="45">
        <f>IFERROR(VLOOKUP($B12,'Runde 6'!$I$16:$J$36,2,FALSE),0)</f>
        <v>0</v>
      </c>
      <c r="I12" s="56">
        <f>IFERROR(VLOOKUP($B12,'Runde 7'!$I$16:$J$36,2,FALSE),0)</f>
        <v>0</v>
      </c>
      <c r="J12" s="46">
        <f t="shared" si="0"/>
        <v>0</v>
      </c>
    </row>
    <row r="13" spans="1:18" x14ac:dyDescent="0.3">
      <c r="A13" s="41" t="s">
        <v>23</v>
      </c>
      <c r="B13" s="2"/>
      <c r="C13" s="45">
        <f>IFERROR(VLOOKUP($B13,'Runde 1'!$I$16:$J$36,2,FALSE),0)</f>
        <v>0</v>
      </c>
      <c r="D13" s="45">
        <f>IFERROR(VLOOKUP($B13,'Runde 2'!$I$16:$J$36,2,FALSE),0)</f>
        <v>0</v>
      </c>
      <c r="E13" s="45">
        <f>IFERROR(VLOOKUP($B13,'Runde 3'!$I$16:$J$36,2,FALSE),0)</f>
        <v>0</v>
      </c>
      <c r="F13" s="45">
        <f>IFERROR(VLOOKUP($B13,'Runde 4'!$I$16:$J$36,2,FALSE),0)</f>
        <v>0</v>
      </c>
      <c r="G13" s="45">
        <f>IFERROR(VLOOKUP($B13,'Runde 5'!$I$16:$J$36,2,FALSE),0)</f>
        <v>0</v>
      </c>
      <c r="H13" s="45">
        <f>IFERROR(VLOOKUP($B13,'Runde 6'!$I$16:$J$36,2,FALSE),0)</f>
        <v>0</v>
      </c>
      <c r="I13" s="56">
        <f>IFERROR(VLOOKUP($B13,'Runde 7'!$I$16:$J$36,2,FALSE),0)</f>
        <v>0</v>
      </c>
      <c r="J13" s="46">
        <f t="shared" si="0"/>
        <v>0</v>
      </c>
    </row>
    <row r="14" spans="1:18" x14ac:dyDescent="0.3">
      <c r="A14" s="41" t="s">
        <v>24</v>
      </c>
      <c r="B14" s="2"/>
      <c r="C14" s="45">
        <f>IFERROR(VLOOKUP($B14,'Runde 1'!$I$16:$J$36,2,FALSE),0)</f>
        <v>0</v>
      </c>
      <c r="D14" s="45">
        <f>IFERROR(VLOOKUP($B14,'Runde 2'!$I$16:$J$36,2,FALSE),0)</f>
        <v>0</v>
      </c>
      <c r="E14" s="45">
        <f>IFERROR(VLOOKUP($B14,'Runde 3'!$I$16:$J$36,2,FALSE),0)</f>
        <v>0</v>
      </c>
      <c r="F14" s="45">
        <f>IFERROR(VLOOKUP($B14,'Runde 4'!$I$16:$J$36,2,FALSE),0)</f>
        <v>0</v>
      </c>
      <c r="G14" s="45">
        <f>IFERROR(VLOOKUP($B14,'Runde 5'!$I$16:$J$36,2,FALSE),0)</f>
        <v>0</v>
      </c>
      <c r="H14" s="45">
        <f>IFERROR(VLOOKUP($B14,'Runde 6'!$I$16:$J$36,2,FALSE),0)</f>
        <v>0</v>
      </c>
      <c r="I14" s="56">
        <f>IFERROR(VLOOKUP($B14,'Runde 7'!$I$16:$J$36,2,FALSE),0)</f>
        <v>0</v>
      </c>
      <c r="J14" s="46">
        <f t="shared" si="0"/>
        <v>0</v>
      </c>
    </row>
    <row r="15" spans="1:18" x14ac:dyDescent="0.3">
      <c r="A15" s="41" t="s">
        <v>25</v>
      </c>
      <c r="B15" s="2"/>
      <c r="C15" s="45">
        <f>IFERROR(VLOOKUP($B15,'Runde 1'!$I$16:$J$36,2,FALSE),0)</f>
        <v>0</v>
      </c>
      <c r="D15" s="45">
        <f>IFERROR(VLOOKUP($B15,'Runde 2'!$I$16:$J$36,2,FALSE),0)</f>
        <v>0</v>
      </c>
      <c r="E15" s="45">
        <f>IFERROR(VLOOKUP($B15,'Runde 3'!$I$16:$J$36,2,FALSE),0)</f>
        <v>0</v>
      </c>
      <c r="F15" s="45">
        <f>IFERROR(VLOOKUP($B15,'Runde 4'!$I$16:$J$36,2,FALSE),0)</f>
        <v>0</v>
      </c>
      <c r="G15" s="45">
        <f>IFERROR(VLOOKUP($B15,'Runde 5'!$I$16:$J$36,2,FALSE),0)</f>
        <v>0</v>
      </c>
      <c r="H15" s="45">
        <f>IFERROR(VLOOKUP($B15,'Runde 6'!$I$16:$J$36,2,FALSE),0)</f>
        <v>0</v>
      </c>
      <c r="I15" s="56">
        <f>IFERROR(VLOOKUP($B15,'Runde 7'!$I$16:$J$36,2,FALSE),0)</f>
        <v>0</v>
      </c>
      <c r="J15" s="46">
        <f t="shared" si="0"/>
        <v>0</v>
      </c>
    </row>
    <row r="16" spans="1:18" x14ac:dyDescent="0.3">
      <c r="A16" s="41" t="s">
        <v>26</v>
      </c>
      <c r="B16" s="2"/>
      <c r="C16" s="45">
        <f>IFERROR(VLOOKUP($B16,'Runde 1'!$I$16:$J$36,2,FALSE),0)</f>
        <v>0</v>
      </c>
      <c r="D16" s="45">
        <f>IFERROR(VLOOKUP($B16,'Runde 2'!$I$16:$J$36,2,FALSE),0)</f>
        <v>0</v>
      </c>
      <c r="E16" s="45">
        <f>IFERROR(VLOOKUP($B16,'Runde 3'!$I$16:$J$36,2,FALSE),0)</f>
        <v>0</v>
      </c>
      <c r="F16" s="45">
        <f>IFERROR(VLOOKUP($B16,'Runde 4'!$I$16:$J$36,2,FALSE),0)</f>
        <v>0</v>
      </c>
      <c r="G16" s="45">
        <f>IFERROR(VLOOKUP($B16,'Runde 5'!$I$16:$J$36,2,FALSE),0)</f>
        <v>0</v>
      </c>
      <c r="H16" s="45">
        <f>IFERROR(VLOOKUP($B16,'Runde 6'!$I$16:$J$36,2,FALSE),0)</f>
        <v>0</v>
      </c>
      <c r="I16" s="56">
        <f>IFERROR(VLOOKUP($B16,'Runde 7'!$I$16:$J$36,2,FALSE),0)</f>
        <v>0</v>
      </c>
      <c r="J16" s="46">
        <f t="shared" si="0"/>
        <v>0</v>
      </c>
    </row>
    <row r="17" spans="1:10" x14ac:dyDescent="0.3">
      <c r="A17" s="41" t="s">
        <v>27</v>
      </c>
      <c r="B17" s="2"/>
      <c r="C17" s="45">
        <f>IFERROR(VLOOKUP($B17,'Runde 1'!$I$16:$J$36,2,FALSE),0)</f>
        <v>0</v>
      </c>
      <c r="D17" s="45">
        <f>IFERROR(VLOOKUP($B17,'Runde 2'!$I$16:$J$36,2,FALSE),0)</f>
        <v>0</v>
      </c>
      <c r="E17" s="45">
        <f>IFERROR(VLOOKUP($B17,'Runde 3'!$I$16:$J$36,2,FALSE),0)</f>
        <v>0</v>
      </c>
      <c r="F17" s="45">
        <f>IFERROR(VLOOKUP($B17,'Runde 4'!$I$16:$J$36,2,FALSE),0)</f>
        <v>0</v>
      </c>
      <c r="G17" s="45">
        <f>IFERROR(VLOOKUP($B17,'Runde 5'!$I$16:$J$36,2,FALSE),0)</f>
        <v>0</v>
      </c>
      <c r="H17" s="45">
        <f>IFERROR(VLOOKUP($B17,'Runde 6'!$I$16:$J$36,2,FALSE),0)</f>
        <v>0</v>
      </c>
      <c r="I17" s="56">
        <f>IFERROR(VLOOKUP($B17,'Runde 7'!$I$16:$J$36,2,FALSE),0)</f>
        <v>0</v>
      </c>
      <c r="J17" s="46">
        <f t="shared" si="0"/>
        <v>0</v>
      </c>
    </row>
    <row r="18" spans="1:10" x14ac:dyDescent="0.3">
      <c r="A18" s="41" t="s">
        <v>28</v>
      </c>
      <c r="B18" s="2"/>
      <c r="C18" s="45">
        <f>IFERROR(VLOOKUP($B18,'Runde 1'!$I$16:$J$36,2,FALSE),0)</f>
        <v>0</v>
      </c>
      <c r="D18" s="45">
        <f>IFERROR(VLOOKUP($B18,'Runde 2'!$I$16:$J$36,2,FALSE),0)</f>
        <v>0</v>
      </c>
      <c r="E18" s="45">
        <f>IFERROR(VLOOKUP($B18,'Runde 3'!$I$16:$J$36,2,FALSE),0)</f>
        <v>0</v>
      </c>
      <c r="F18" s="45">
        <f>IFERROR(VLOOKUP($B18,'Runde 4'!$I$16:$J$36,2,FALSE),0)</f>
        <v>0</v>
      </c>
      <c r="G18" s="45">
        <f>IFERROR(VLOOKUP($B18,'Runde 5'!$I$16:$J$36,2,FALSE),0)</f>
        <v>0</v>
      </c>
      <c r="H18" s="45">
        <f>IFERROR(VLOOKUP($B18,'Runde 6'!$I$16:$J$36,2,FALSE),0)</f>
        <v>0</v>
      </c>
      <c r="I18" s="56">
        <f>IFERROR(VLOOKUP($B18,'Runde 7'!$I$16:$J$36,2,FALSE),0)</f>
        <v>0</v>
      </c>
      <c r="J18" s="46">
        <f t="shared" si="0"/>
        <v>0</v>
      </c>
    </row>
    <row r="19" spans="1:10" x14ac:dyDescent="0.3">
      <c r="A19" s="41" t="s">
        <v>29</v>
      </c>
      <c r="B19" s="2"/>
      <c r="C19" s="45">
        <f>IFERROR(VLOOKUP($B19,'Runde 1'!$I$16:$J$36,2,FALSE),0)</f>
        <v>0</v>
      </c>
      <c r="D19" s="45">
        <f>IFERROR(VLOOKUP($B19,'Runde 2'!$I$16:$J$36,2,FALSE),0)</f>
        <v>0</v>
      </c>
      <c r="E19" s="45">
        <f>IFERROR(VLOOKUP($B19,'Runde 3'!$I$16:$J$36,2,FALSE),0)</f>
        <v>0</v>
      </c>
      <c r="F19" s="45">
        <f>IFERROR(VLOOKUP($B19,'Runde 4'!$I$16:$J$36,2,FALSE),0)</f>
        <v>0</v>
      </c>
      <c r="G19" s="45">
        <f>IFERROR(VLOOKUP($B19,'Runde 5'!$I$16:$J$36,2,FALSE),0)</f>
        <v>0</v>
      </c>
      <c r="H19" s="45">
        <f>IFERROR(VLOOKUP($B19,'Runde 6'!$I$16:$J$36,2,FALSE),0)</f>
        <v>0</v>
      </c>
      <c r="I19" s="56">
        <f>IFERROR(VLOOKUP($B19,'Runde 7'!$I$16:$J$36,2,FALSE),0)</f>
        <v>0</v>
      </c>
      <c r="J19" s="46">
        <f t="shared" si="0"/>
        <v>0</v>
      </c>
    </row>
    <row r="20" spans="1:10" x14ac:dyDescent="0.3">
      <c r="A20" s="41" t="s">
        <v>30</v>
      </c>
      <c r="B20" s="2"/>
      <c r="C20" s="45">
        <f>IFERROR(VLOOKUP($B20,'Runde 1'!$I$16:$J$36,2,FALSE),0)</f>
        <v>0</v>
      </c>
      <c r="D20" s="45">
        <f>IFERROR(VLOOKUP($B20,'Runde 2'!$I$16:$J$36,2,FALSE),0)</f>
        <v>0</v>
      </c>
      <c r="E20" s="45">
        <f>IFERROR(VLOOKUP($B20,'Runde 3'!$I$16:$J$36,2,FALSE),0)</f>
        <v>0</v>
      </c>
      <c r="F20" s="45">
        <f>IFERROR(VLOOKUP($B20,'Runde 4'!$I$16:$J$36,2,FALSE),0)</f>
        <v>0</v>
      </c>
      <c r="G20" s="45">
        <f>IFERROR(VLOOKUP($B20,'Runde 5'!$I$16:$J$36,2,FALSE),0)</f>
        <v>0</v>
      </c>
      <c r="H20" s="45">
        <f>IFERROR(VLOOKUP($B20,'Runde 6'!$I$16:$J$36,2,FALSE),0)</f>
        <v>0</v>
      </c>
      <c r="I20" s="56">
        <f>IFERROR(VLOOKUP($B20,'Runde 7'!$I$16:$J$36,2,FALSE),0)</f>
        <v>0</v>
      </c>
      <c r="J20" s="46">
        <f t="shared" si="0"/>
        <v>0</v>
      </c>
    </row>
    <row r="21" spans="1:10" x14ac:dyDescent="0.3">
      <c r="A21" s="41" t="s">
        <v>31</v>
      </c>
      <c r="B21" s="2"/>
      <c r="C21" s="45">
        <f>IFERROR(VLOOKUP($B21,'Runde 1'!$I$16:$J$36,2,FALSE),0)</f>
        <v>0</v>
      </c>
      <c r="D21" s="45">
        <f>IFERROR(VLOOKUP($B21,'Runde 2'!$I$16:$J$36,2,FALSE),0)</f>
        <v>0</v>
      </c>
      <c r="E21" s="45">
        <f>IFERROR(VLOOKUP($B21,'Runde 3'!$I$16:$J$36,2,FALSE),0)</f>
        <v>0</v>
      </c>
      <c r="F21" s="45">
        <f>IFERROR(VLOOKUP($B21,'Runde 4'!$I$16:$J$36,2,FALSE),0)</f>
        <v>0</v>
      </c>
      <c r="G21" s="45">
        <f>IFERROR(VLOOKUP($B21,'Runde 5'!$I$16:$J$36,2,FALSE),0)</f>
        <v>0</v>
      </c>
      <c r="H21" s="45">
        <f>IFERROR(VLOOKUP($B21,'Runde 6'!$I$16:$J$36,2,FALSE),0)</f>
        <v>0</v>
      </c>
      <c r="I21" s="56">
        <f>IFERROR(VLOOKUP($B21,'Runde 7'!$I$16:$J$36,2,FALSE),0)</f>
        <v>0</v>
      </c>
      <c r="J21" s="46">
        <f t="shared" si="0"/>
        <v>0</v>
      </c>
    </row>
    <row r="22" spans="1:10" x14ac:dyDescent="0.3">
      <c r="A22" s="41" t="s">
        <v>32</v>
      </c>
      <c r="B22" s="2"/>
      <c r="C22" s="45">
        <f>IFERROR(VLOOKUP($B22,'Runde 1'!$I$16:$J$36,2,FALSE),0)</f>
        <v>0</v>
      </c>
      <c r="D22" s="45">
        <f>IFERROR(VLOOKUP($B22,'Runde 2'!$I$16:$J$36,2,FALSE),0)</f>
        <v>0</v>
      </c>
      <c r="E22" s="45">
        <f>IFERROR(VLOOKUP($B22,'Runde 3'!$I$16:$J$36,2,FALSE),0)</f>
        <v>0</v>
      </c>
      <c r="F22" s="45">
        <f>IFERROR(VLOOKUP($B22,'Runde 4'!$I$16:$J$36,2,FALSE),0)</f>
        <v>0</v>
      </c>
      <c r="G22" s="45">
        <f>IFERROR(VLOOKUP($B22,'Runde 5'!$I$16:$J$36,2,FALSE),0)</f>
        <v>0</v>
      </c>
      <c r="H22" s="45">
        <f>IFERROR(VLOOKUP($B22,'Runde 6'!$I$16:$J$36,2,FALSE),0)</f>
        <v>0</v>
      </c>
      <c r="I22" s="56">
        <f>IFERROR(VLOOKUP($B22,'Runde 7'!$I$16:$J$36,2,FALSE),0)</f>
        <v>0</v>
      </c>
      <c r="J22" s="46">
        <f t="shared" si="0"/>
        <v>0</v>
      </c>
    </row>
    <row r="23" spans="1:10" x14ac:dyDescent="0.3">
      <c r="A23" s="41" t="s">
        <v>33</v>
      </c>
      <c r="B23" s="2"/>
      <c r="C23" s="45">
        <f>IFERROR(VLOOKUP($B23,'Runde 1'!$I$16:$J$36,2,FALSE),0)</f>
        <v>0</v>
      </c>
      <c r="D23" s="45">
        <f>IFERROR(VLOOKUP($B23,'Runde 2'!$I$16:$J$36,2,FALSE),0)</f>
        <v>0</v>
      </c>
      <c r="E23" s="45">
        <f>IFERROR(VLOOKUP($B23,'Runde 3'!$I$16:$J$36,2,FALSE),0)</f>
        <v>0</v>
      </c>
      <c r="F23" s="45">
        <f>IFERROR(VLOOKUP($B23,'Runde 4'!$I$16:$J$36,2,FALSE),0)</f>
        <v>0</v>
      </c>
      <c r="G23" s="45">
        <f>IFERROR(VLOOKUP($B23,'Runde 5'!$I$16:$J$36,2,FALSE),0)</f>
        <v>0</v>
      </c>
      <c r="H23" s="45">
        <f>IFERROR(VLOOKUP($B23,'Runde 6'!$I$16:$J$36,2,FALSE),0)</f>
        <v>0</v>
      </c>
      <c r="I23" s="56">
        <f>IFERROR(VLOOKUP($B23,'Runde 7'!$I$16:$J$36,2,FALSE),0)</f>
        <v>0</v>
      </c>
      <c r="J23" s="46">
        <f t="shared" si="0"/>
        <v>0</v>
      </c>
    </row>
    <row r="24" spans="1:10" x14ac:dyDescent="0.3">
      <c r="A24" s="41" t="s">
        <v>34</v>
      </c>
      <c r="B24" s="2"/>
      <c r="C24" s="45">
        <f>IFERROR(VLOOKUP($B24,'Runde 1'!$I$16:$J$36,2,FALSE),0)</f>
        <v>0</v>
      </c>
      <c r="D24" s="45">
        <f>IFERROR(VLOOKUP($B24,'Runde 2'!$I$16:$J$36,2,FALSE),0)</f>
        <v>0</v>
      </c>
      <c r="E24" s="45">
        <f>IFERROR(VLOOKUP($B24,'Runde 3'!$I$16:$J$36,2,FALSE),0)</f>
        <v>0</v>
      </c>
      <c r="F24" s="45">
        <f>IFERROR(VLOOKUP($B24,'Runde 4'!$I$16:$J$36,2,FALSE),0)</f>
        <v>0</v>
      </c>
      <c r="G24" s="45">
        <f>IFERROR(VLOOKUP($B24,'Runde 5'!$I$16:$J$36,2,FALSE),0)</f>
        <v>0</v>
      </c>
      <c r="H24" s="45">
        <f>IFERROR(VLOOKUP($B24,'Runde 6'!$I$16:$J$36,2,FALSE),0)</f>
        <v>0</v>
      </c>
      <c r="I24" s="56">
        <f>IFERROR(VLOOKUP($B24,'Runde 7'!$I$16:$J$36,2,FALSE),0)</f>
        <v>0</v>
      </c>
      <c r="J24" s="46">
        <f t="shared" si="0"/>
        <v>0</v>
      </c>
    </row>
    <row r="25" spans="1:10" ht="15" thickBot="1" x14ac:dyDescent="0.35">
      <c r="A25" s="42" t="s">
        <v>36</v>
      </c>
      <c r="B25" s="15"/>
      <c r="C25" s="47">
        <f>IFERROR(VLOOKUP($B25,'Runde 1'!$I$16:$J$36,2,FALSE),0)</f>
        <v>0</v>
      </c>
      <c r="D25" s="47">
        <f>IFERROR(VLOOKUP($B25,'Runde 2'!$I$16:$J$36,2,FALSE),0)</f>
        <v>0</v>
      </c>
      <c r="E25" s="47">
        <f>IFERROR(VLOOKUP($B25,'Runde 3'!$I$16:$J$36,2,FALSE),0)</f>
        <v>0</v>
      </c>
      <c r="F25" s="47">
        <f>IFERROR(VLOOKUP($B25,'Runde 4'!$I$16:$J$36,2,FALSE),0)</f>
        <v>0</v>
      </c>
      <c r="G25" s="47">
        <f>IFERROR(VLOOKUP($B25,'Runde 5'!$I$16:$J$36,2,FALSE),0)</f>
        <v>0</v>
      </c>
      <c r="H25" s="47">
        <f>IFERROR(VLOOKUP($B25,'Runde 6'!$I$16:$J$36,2,FALSE),0)</f>
        <v>0</v>
      </c>
      <c r="I25" s="47">
        <f>IFERROR(VLOOKUP($B25,'Runde 7'!$I$16:$J$36,2,FALSE),0)</f>
        <v>0</v>
      </c>
      <c r="J25" s="48">
        <f t="shared" si="0"/>
        <v>0</v>
      </c>
    </row>
  </sheetData>
  <sortState xmlns:xlrd2="http://schemas.microsoft.com/office/spreadsheetml/2017/richdata2" ref="B4:J25">
    <sortCondition descending="1" ref="J4:J25"/>
  </sortState>
  <mergeCells count="1">
    <mergeCell ref="A1:J1"/>
  </mergeCells>
  <conditionalFormatting sqref="B4:B25">
    <cfRule type="duplicateValues" dxfId="52" priority="3"/>
  </conditionalFormatting>
  <conditionalFormatting sqref="Q6:Q10">
    <cfRule type="duplicateValues" dxfId="51" priority="2"/>
  </conditionalFormatting>
  <conditionalFormatting sqref="R6:R8">
    <cfRule type="duplicateValues" dxfId="50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6"/>
  <sheetViews>
    <sheetView zoomScaleNormal="100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24.44140625" customWidth="1"/>
    <col min="18" max="18" width="24.33203125" customWidth="1"/>
  </cols>
  <sheetData>
    <row r="1" spans="1:18" ht="23.4" x14ac:dyDescent="0.45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265</v>
      </c>
      <c r="C3" s="5">
        <f>SUM(C4:C6)</f>
        <v>269</v>
      </c>
      <c r="D3" s="5">
        <f>SUM(D4:D6)</f>
        <v>269</v>
      </c>
      <c r="E3" s="5">
        <f>SUM(E4:E6)</f>
        <v>268</v>
      </c>
      <c r="F3" s="6">
        <f>SUM(F4:F6)</f>
        <v>1071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92</v>
      </c>
      <c r="D4" s="3">
        <v>88</v>
      </c>
      <c r="E4" s="3">
        <v>95</v>
      </c>
      <c r="F4" s="8">
        <f>SUM(B4:E4)</f>
        <v>368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88</v>
      </c>
      <c r="C5" s="3">
        <v>94</v>
      </c>
      <c r="D5" s="3">
        <v>95</v>
      </c>
      <c r="E5" s="3">
        <v>92</v>
      </c>
      <c r="F5" s="8">
        <f>SUM(B5:E5)</f>
        <v>369</v>
      </c>
      <c r="H5" s="17" t="s">
        <v>14</v>
      </c>
      <c r="I5" s="18" t="str">
        <f>$A$3</f>
        <v>SV Gröbming</v>
      </c>
      <c r="J5" s="19">
        <f t="shared" ref="J5:J11" si="0">IFERROR(VLOOKUP(I5,A:F,6,FALSE),0)</f>
        <v>1071</v>
      </c>
      <c r="K5" s="13">
        <f>IF(J5=0,0,3)</f>
        <v>3</v>
      </c>
    </row>
    <row r="6" spans="1:18" ht="15" thickBot="1" x14ac:dyDescent="0.35">
      <c r="A6" s="60" t="s">
        <v>48</v>
      </c>
      <c r="B6" s="10">
        <v>84</v>
      </c>
      <c r="C6" s="10">
        <v>83</v>
      </c>
      <c r="D6" s="10">
        <v>86</v>
      </c>
      <c r="E6" s="10">
        <v>81</v>
      </c>
      <c r="F6" s="11">
        <f>SUM(B6:E6)</f>
        <v>334</v>
      </c>
      <c r="H6" s="12" t="s">
        <v>15</v>
      </c>
      <c r="I6" s="2" t="str">
        <f>$A$8</f>
        <v>SV Kapfenberg</v>
      </c>
      <c r="J6" s="19">
        <f t="shared" si="0"/>
        <v>740</v>
      </c>
      <c r="K6" s="13">
        <f>IF(J6=0,0,1)</f>
        <v>1</v>
      </c>
    </row>
    <row r="7" spans="1:18" ht="15.6" thickTop="1" thickBot="1" x14ac:dyDescent="0.35">
      <c r="A7" s="61"/>
      <c r="H7" s="7" t="s">
        <v>16</v>
      </c>
      <c r="I7" s="2"/>
      <c r="J7" s="19">
        <f t="shared" si="0"/>
        <v>0</v>
      </c>
      <c r="K7" s="20">
        <f>IF(J7=0,0,0)</f>
        <v>0</v>
      </c>
      <c r="Q7" s="74" t="s">
        <v>54</v>
      </c>
      <c r="R7" s="75" t="s">
        <v>55</v>
      </c>
    </row>
    <row r="8" spans="1:18" x14ac:dyDescent="0.3">
      <c r="A8" s="65" t="s">
        <v>45</v>
      </c>
      <c r="B8" s="5">
        <f>SUM(B9:B11)</f>
        <v>186</v>
      </c>
      <c r="C8" s="5">
        <f>SUM(C9:C11)</f>
        <v>184</v>
      </c>
      <c r="D8" s="5">
        <f>SUM(D9:D11)</f>
        <v>184</v>
      </c>
      <c r="E8" s="5">
        <f>SUM(E9:E11)</f>
        <v>186</v>
      </c>
      <c r="F8" s="6">
        <f>SUM(F9:F11)</f>
        <v>740</v>
      </c>
      <c r="H8" s="12" t="s">
        <v>17</v>
      </c>
      <c r="I8" s="2">
        <f>$A$23</f>
        <v>0</v>
      </c>
      <c r="J8" s="19">
        <f t="shared" si="0"/>
        <v>0</v>
      </c>
      <c r="K8" s="13">
        <f>IF(J8=0,0,1)</f>
        <v>0</v>
      </c>
      <c r="Q8" s="71" t="s">
        <v>46</v>
      </c>
      <c r="R8" s="73" t="s">
        <v>51</v>
      </c>
    </row>
    <row r="9" spans="1:18" x14ac:dyDescent="0.3">
      <c r="A9" s="2" t="s">
        <v>51</v>
      </c>
      <c r="B9" s="3">
        <v>98</v>
      </c>
      <c r="C9" s="3">
        <v>93</v>
      </c>
      <c r="D9" s="3">
        <v>96</v>
      </c>
      <c r="E9" s="3">
        <v>95</v>
      </c>
      <c r="F9" s="8">
        <f>SUM(B9:E9)</f>
        <v>382</v>
      </c>
      <c r="H9" s="12" t="s">
        <v>18</v>
      </c>
      <c r="I9" s="2">
        <f>$A$18</f>
        <v>0</v>
      </c>
      <c r="J9" s="19">
        <f t="shared" si="0"/>
        <v>0</v>
      </c>
      <c r="K9" s="13">
        <f>IF(J9=0,0,3)</f>
        <v>0</v>
      </c>
      <c r="Q9" s="69" t="s">
        <v>47</v>
      </c>
      <c r="R9" s="70" t="s">
        <v>52</v>
      </c>
    </row>
    <row r="10" spans="1:18" x14ac:dyDescent="0.3">
      <c r="A10" s="7" t="s">
        <v>52</v>
      </c>
      <c r="B10" s="3">
        <v>88</v>
      </c>
      <c r="C10" s="3">
        <v>91</v>
      </c>
      <c r="D10" s="3">
        <v>88</v>
      </c>
      <c r="E10" s="3">
        <v>91</v>
      </c>
      <c r="F10" s="8">
        <f>SUM(B10:E10)</f>
        <v>358</v>
      </c>
      <c r="H10" s="7" t="s">
        <v>19</v>
      </c>
      <c r="I10" s="2">
        <f>$A$28</f>
        <v>0</v>
      </c>
      <c r="J10" s="19">
        <f t="shared" si="0"/>
        <v>0</v>
      </c>
      <c r="K10" s="13">
        <f>IF(J10=0,0,2)</f>
        <v>0</v>
      </c>
      <c r="Q10" s="67" t="s">
        <v>48</v>
      </c>
      <c r="R10" s="70" t="s">
        <v>53</v>
      </c>
    </row>
    <row r="11" spans="1:18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IF(J11=0,0,1)</f>
        <v>0</v>
      </c>
      <c r="Q11" s="67" t="s">
        <v>49</v>
      </c>
      <c r="R11" s="70"/>
    </row>
    <row r="12" spans="1:18" ht="15" thickBot="1" x14ac:dyDescent="0.35">
      <c r="Q12" s="68" t="s">
        <v>50</v>
      </c>
      <c r="R12" s="72"/>
    </row>
    <row r="13" spans="1:18" ht="15.6" thickTop="1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382</v>
      </c>
    </row>
    <row r="17" spans="1:10" ht="15" thickBot="1" x14ac:dyDescent="0.35">
      <c r="H17" s="12" t="s">
        <v>15</v>
      </c>
      <c r="I17" s="2" t="str">
        <f>$A$5</f>
        <v>Seebacher Thomas</v>
      </c>
      <c r="J17" s="21">
        <f t="shared" si="1"/>
        <v>369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$A$10</f>
        <v>Ferstl Tobias</v>
      </c>
      <c r="J19" s="21">
        <f t="shared" si="1"/>
        <v>358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$A$6</f>
        <v>Arzbacher Dustin</v>
      </c>
      <c r="J20" s="21">
        <f t="shared" si="1"/>
        <v>334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$A$14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$A$19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$A$11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$A$34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$A$21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$A$30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$A$26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$A$31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$A$20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$A$25</f>
        <v>0</v>
      </c>
      <c r="J36" s="5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H14:J14"/>
    <mergeCell ref="H3:K3"/>
    <mergeCell ref="A1:K1"/>
  </mergeCells>
  <conditionalFormatting sqref="A4">
    <cfRule type="duplicateValues" dxfId="49" priority="7"/>
  </conditionalFormatting>
  <conditionalFormatting sqref="A9">
    <cfRule type="duplicateValues" dxfId="48" priority="6"/>
  </conditionalFormatting>
  <conditionalFormatting sqref="A14">
    <cfRule type="duplicateValues" dxfId="47" priority="5"/>
  </conditionalFormatting>
  <conditionalFormatting sqref="A19">
    <cfRule type="duplicateValues" dxfId="46" priority="4"/>
  </conditionalFormatting>
  <conditionalFormatting sqref="A24">
    <cfRule type="duplicateValues" dxfId="45" priority="3"/>
  </conditionalFormatting>
  <conditionalFormatting sqref="Q8:Q12">
    <cfRule type="duplicateValues" dxfId="44" priority="2"/>
  </conditionalFormatting>
  <conditionalFormatting sqref="R8:R10">
    <cfRule type="duplicateValues" dxfId="43" priority="1"/>
  </conditionalFormatting>
  <pageMargins left="0.7" right="0.7" top="0.78740157499999996" bottom="0.78740157499999996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184</v>
      </c>
      <c r="C3" s="5">
        <f>SUM(C4:C6)</f>
        <v>189</v>
      </c>
      <c r="D3" s="5">
        <f>SUM(D4:D6)</f>
        <v>180</v>
      </c>
      <c r="E3" s="5">
        <f>SUM(E4:E6)</f>
        <v>183</v>
      </c>
      <c r="F3" s="6">
        <f>SUM(F4:F6)</f>
        <v>736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95</v>
      </c>
      <c r="D4" s="3">
        <v>93</v>
      </c>
      <c r="E4" s="3">
        <v>92</v>
      </c>
      <c r="F4" s="8">
        <f>SUM(B4:E4)</f>
        <v>373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91</v>
      </c>
      <c r="C5" s="3">
        <v>94</v>
      </c>
      <c r="D5" s="3">
        <v>87</v>
      </c>
      <c r="E5" s="3">
        <v>91</v>
      </c>
      <c r="F5" s="8">
        <f>SUM(B5:E5)</f>
        <v>363</v>
      </c>
      <c r="H5" s="49" t="s">
        <v>14</v>
      </c>
      <c r="I5" s="18" t="str">
        <f>$A$8</f>
        <v>SV Kapfenberg</v>
      </c>
      <c r="J5" s="19">
        <f t="shared" ref="J5:J11" si="0">IFERROR(VLOOKUP(I5,A:F,6,FALSE),0)</f>
        <v>1101</v>
      </c>
      <c r="K5" s="13">
        <f>IF(J5=0,0,3)</f>
        <v>3</v>
      </c>
    </row>
    <row r="6" spans="1:18" ht="15" thickBot="1" x14ac:dyDescent="0.35">
      <c r="A6" s="9" t="s">
        <v>48</v>
      </c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19">
        <f t="shared" si="0"/>
        <v>736</v>
      </c>
      <c r="K6" s="13">
        <f>IF(J6=0,0,1)</f>
        <v>1</v>
      </c>
    </row>
    <row r="7" spans="1:18" ht="15" thickBot="1" x14ac:dyDescent="0.35">
      <c r="A7" s="66"/>
      <c r="H7" s="12" t="s">
        <v>16</v>
      </c>
      <c r="I7" s="2">
        <f>$A$18</f>
        <v>0</v>
      </c>
      <c r="J7" s="19">
        <f t="shared" si="0"/>
        <v>0</v>
      </c>
      <c r="K7" s="20">
        <f>IF(J7=0,0,2)</f>
        <v>0</v>
      </c>
    </row>
    <row r="8" spans="1:18" x14ac:dyDescent="0.3">
      <c r="A8" s="65" t="s">
        <v>45</v>
      </c>
      <c r="B8" s="5">
        <f>SUM(B9:B11)</f>
        <v>271</v>
      </c>
      <c r="C8" s="5">
        <f>SUM(C9:C11)</f>
        <v>277</v>
      </c>
      <c r="D8" s="5">
        <f>SUM(D9:D11)</f>
        <v>274</v>
      </c>
      <c r="E8" s="5">
        <f>SUM(E9:E11)</f>
        <v>279</v>
      </c>
      <c r="F8" s="6">
        <f>SUM(F9:F11)</f>
        <v>1101</v>
      </c>
      <c r="H8" s="12" t="s">
        <v>17</v>
      </c>
      <c r="I8" s="2">
        <f>$A$13</f>
        <v>0</v>
      </c>
      <c r="J8" s="19">
        <f t="shared" si="0"/>
        <v>0</v>
      </c>
      <c r="K8" s="13">
        <f>IF(J8=0,0,1)</f>
        <v>0</v>
      </c>
    </row>
    <row r="9" spans="1:18" x14ac:dyDescent="0.3">
      <c r="A9" s="2" t="s">
        <v>51</v>
      </c>
      <c r="B9" s="3">
        <v>95</v>
      </c>
      <c r="C9" s="3">
        <v>95</v>
      </c>
      <c r="D9" s="3">
        <v>94</v>
      </c>
      <c r="E9" s="3">
        <v>96</v>
      </c>
      <c r="F9" s="8">
        <f>SUM(B9:E9)</f>
        <v>380</v>
      </c>
      <c r="H9" s="12" t="s">
        <v>18</v>
      </c>
      <c r="I9" s="2">
        <f>$A$23</f>
        <v>0</v>
      </c>
      <c r="J9" s="19">
        <f t="shared" si="0"/>
        <v>0</v>
      </c>
      <c r="K9" s="13">
        <f>IF(J9=0,0,1)</f>
        <v>0</v>
      </c>
    </row>
    <row r="10" spans="1:18" x14ac:dyDescent="0.3">
      <c r="A10" s="7" t="s">
        <v>52</v>
      </c>
      <c r="B10" s="3">
        <v>92</v>
      </c>
      <c r="C10" s="3">
        <v>93</v>
      </c>
      <c r="D10" s="3">
        <v>94</v>
      </c>
      <c r="E10" s="3">
        <v>93</v>
      </c>
      <c r="F10" s="8">
        <f>SUM(B10:E10)</f>
        <v>372</v>
      </c>
      <c r="H10" s="7" t="s">
        <v>19</v>
      </c>
      <c r="I10" s="2">
        <f>$A$28</f>
        <v>0</v>
      </c>
      <c r="J10" s="19">
        <f t="shared" si="0"/>
        <v>0</v>
      </c>
      <c r="K10" s="13">
        <f>IF(J10=0,0,3)</f>
        <v>0</v>
      </c>
    </row>
    <row r="11" spans="1:18" ht="15" thickBot="1" x14ac:dyDescent="0.35">
      <c r="A11" s="9" t="s">
        <v>53</v>
      </c>
      <c r="B11" s="10">
        <v>84</v>
      </c>
      <c r="C11" s="10">
        <v>89</v>
      </c>
      <c r="D11" s="10">
        <v>86</v>
      </c>
      <c r="E11" s="10">
        <v>90</v>
      </c>
      <c r="F11" s="11">
        <f>SUM(B11:E11)</f>
        <v>349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IF(J11=0,0,2)</f>
        <v>0</v>
      </c>
    </row>
    <row r="12" spans="1:18" ht="15.6" thickTop="1" thickBot="1" x14ac:dyDescent="0.35">
      <c r="Q12" s="74" t="s">
        <v>54</v>
      </c>
      <c r="R12" s="75" t="s">
        <v>55</v>
      </c>
    </row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  <c r="Q13" s="71" t="s">
        <v>46</v>
      </c>
      <c r="R13" s="73" t="s">
        <v>51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  <c r="Q14" s="69" t="s">
        <v>47</v>
      </c>
      <c r="R14" s="70" t="s">
        <v>52</v>
      </c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  <c r="Q15" s="67" t="s">
        <v>48</v>
      </c>
      <c r="R15" s="70" t="s">
        <v>53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380</v>
      </c>
      <c r="Q16" s="67" t="s">
        <v>49</v>
      </c>
      <c r="R16" s="70"/>
    </row>
    <row r="17" spans="1:18" ht="15" thickBot="1" x14ac:dyDescent="0.35">
      <c r="H17" s="12" t="s">
        <v>15</v>
      </c>
      <c r="I17" s="2" t="str">
        <f>$A$4</f>
        <v>Wotruba Elfriede</v>
      </c>
      <c r="J17" s="8">
        <f t="shared" si="1"/>
        <v>373</v>
      </c>
      <c r="Q17" s="68" t="s">
        <v>50</v>
      </c>
      <c r="R17" s="72"/>
    </row>
    <row r="18" spans="1:18" ht="15" thickTop="1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$A$10</f>
        <v>Ferstl Tobias</v>
      </c>
      <c r="J18" s="8">
        <f t="shared" si="1"/>
        <v>372</v>
      </c>
    </row>
    <row r="19" spans="1:18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8">
        <f t="shared" si="1"/>
        <v>363</v>
      </c>
    </row>
    <row r="20" spans="1:18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$A$11</f>
        <v>Hausegger Harald</v>
      </c>
      <c r="J20" s="8">
        <f t="shared" si="1"/>
        <v>349</v>
      </c>
    </row>
    <row r="21" spans="1:18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 t="str">
        <f>$A$6</f>
        <v>Arzbacher Dustin</v>
      </c>
      <c r="J21" s="8">
        <f t="shared" si="1"/>
        <v>0</v>
      </c>
    </row>
    <row r="22" spans="1:18" ht="15" thickBot="1" x14ac:dyDescent="0.35">
      <c r="H22" s="12" t="s">
        <v>20</v>
      </c>
      <c r="I22" s="2">
        <f>$A$19</f>
        <v>0</v>
      </c>
      <c r="J22" s="8">
        <f t="shared" si="1"/>
        <v>0</v>
      </c>
    </row>
    <row r="23" spans="1:18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8">
        <f t="shared" si="1"/>
        <v>0</v>
      </c>
    </row>
    <row r="24" spans="1:18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$A$24</f>
        <v>0</v>
      </c>
      <c r="J24" s="8">
        <f t="shared" si="1"/>
        <v>0</v>
      </c>
    </row>
    <row r="25" spans="1:18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8">
        <f t="shared" si="1"/>
        <v>0</v>
      </c>
    </row>
    <row r="26" spans="1:18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$A$20</f>
        <v>0</v>
      </c>
      <c r="J26" s="8">
        <f t="shared" si="1"/>
        <v>0</v>
      </c>
    </row>
    <row r="27" spans="1:18" ht="15" thickBot="1" x14ac:dyDescent="0.35">
      <c r="H27" s="12" t="s">
        <v>25</v>
      </c>
      <c r="I27" s="2">
        <f>$A$15</f>
        <v>0</v>
      </c>
      <c r="J27" s="8">
        <f t="shared" si="1"/>
        <v>0</v>
      </c>
    </row>
    <row r="28" spans="1:18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$A$21</f>
        <v>0</v>
      </c>
      <c r="J28" s="8">
        <f t="shared" si="1"/>
        <v>0</v>
      </c>
    </row>
    <row r="29" spans="1:18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$A$36</f>
        <v>0</v>
      </c>
      <c r="J29" s="8">
        <f t="shared" si="1"/>
        <v>0</v>
      </c>
    </row>
    <row r="30" spans="1:18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$A$31</f>
        <v>0</v>
      </c>
      <c r="J30" s="8">
        <f t="shared" si="1"/>
        <v>0</v>
      </c>
    </row>
    <row r="31" spans="1:18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$A$26</f>
        <v>0</v>
      </c>
      <c r="J31" s="8">
        <f t="shared" si="1"/>
        <v>0</v>
      </c>
    </row>
    <row r="32" spans="1:18" ht="15" thickBot="1" x14ac:dyDescent="0.35">
      <c r="H32" s="7" t="s">
        <v>30</v>
      </c>
      <c r="I32" s="2">
        <f>$A$30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$A$25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$A$34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42" priority="7"/>
  </conditionalFormatting>
  <conditionalFormatting sqref="A9">
    <cfRule type="duplicateValues" dxfId="41" priority="6"/>
  </conditionalFormatting>
  <conditionalFormatting sqref="A14">
    <cfRule type="duplicateValues" dxfId="40" priority="5"/>
  </conditionalFormatting>
  <conditionalFormatting sqref="A19">
    <cfRule type="duplicateValues" dxfId="39" priority="4"/>
  </conditionalFormatting>
  <conditionalFormatting sqref="A24">
    <cfRule type="duplicateValues" dxfId="38" priority="3"/>
  </conditionalFormatting>
  <conditionalFormatting sqref="Q13:Q17">
    <cfRule type="duplicateValues" dxfId="37" priority="2"/>
  </conditionalFormatting>
  <conditionalFormatting sqref="R13:R15">
    <cfRule type="duplicateValues" dxfId="3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Q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6" max="16" width="19.109375" bestFit="1" customWidth="1"/>
    <col min="17" max="17" width="16.5546875" bestFit="1" customWidth="1"/>
  </cols>
  <sheetData>
    <row r="1" spans="1:17" ht="23.4" x14ac:dyDescent="0.4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7" ht="9.75" customHeight="1" thickBot="1" x14ac:dyDescent="0.5">
      <c r="A2" s="59"/>
      <c r="B2" s="1"/>
      <c r="C2" s="1"/>
      <c r="D2" s="1"/>
      <c r="E2" s="1"/>
      <c r="F2" s="1"/>
    </row>
    <row r="3" spans="1:17" x14ac:dyDescent="0.3">
      <c r="A3" s="62" t="s">
        <v>44</v>
      </c>
      <c r="B3" s="5">
        <f>SUM(B4:B6)</f>
        <v>178</v>
      </c>
      <c r="C3" s="5">
        <f>SUM(C4:C6)</f>
        <v>183</v>
      </c>
      <c r="D3" s="5">
        <f>SUM(D4:D6)</f>
        <v>186</v>
      </c>
      <c r="E3" s="5">
        <f>SUM(E4:E6)</f>
        <v>187</v>
      </c>
      <c r="F3" s="6">
        <f>SUM(F4:F6)</f>
        <v>734</v>
      </c>
      <c r="H3" s="84" t="s">
        <v>10</v>
      </c>
      <c r="I3" s="85"/>
      <c r="J3" s="85"/>
      <c r="K3" s="86"/>
    </row>
    <row r="4" spans="1:17" ht="15" thickBot="1" x14ac:dyDescent="0.35">
      <c r="A4" s="18" t="s">
        <v>46</v>
      </c>
      <c r="B4" s="3">
        <v>91</v>
      </c>
      <c r="C4" s="3">
        <v>91</v>
      </c>
      <c r="D4" s="3">
        <v>93</v>
      </c>
      <c r="E4" s="3">
        <v>92</v>
      </c>
      <c r="F4" s="8">
        <f>SUM(B4:E4)</f>
        <v>367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7" ht="15.6" thickTop="1" thickBot="1" x14ac:dyDescent="0.35">
      <c r="A5" s="7" t="s">
        <v>47</v>
      </c>
      <c r="B5" s="3">
        <v>87</v>
      </c>
      <c r="C5" s="3">
        <v>92</v>
      </c>
      <c r="D5" s="3">
        <v>93</v>
      </c>
      <c r="E5" s="3">
        <v>95</v>
      </c>
      <c r="F5" s="8">
        <f>SUM(B5:E5)</f>
        <v>367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1128</v>
      </c>
      <c r="K5" s="20">
        <f>IF(J5=0,0,3)</f>
        <v>3</v>
      </c>
      <c r="P5" s="74" t="s">
        <v>54</v>
      </c>
      <c r="Q5" s="75" t="s">
        <v>55</v>
      </c>
    </row>
    <row r="6" spans="1:17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734</v>
      </c>
      <c r="K6" s="13">
        <f>IF(J6=0,0,1)</f>
        <v>1</v>
      </c>
      <c r="P6" s="71" t="s">
        <v>46</v>
      </c>
      <c r="Q6" s="73" t="s">
        <v>51</v>
      </c>
    </row>
    <row r="7" spans="1:17" ht="15" thickBot="1" x14ac:dyDescent="0.35">
      <c r="A7" s="66"/>
      <c r="H7" s="7" t="s">
        <v>16</v>
      </c>
      <c r="I7" s="2">
        <f>$A$23</f>
        <v>0</v>
      </c>
      <c r="J7" s="3">
        <f t="shared" si="0"/>
        <v>0</v>
      </c>
      <c r="K7" s="13">
        <f>IF(J7=0,0,2)</f>
        <v>0</v>
      </c>
      <c r="P7" s="69" t="s">
        <v>47</v>
      </c>
      <c r="Q7" s="70" t="s">
        <v>52</v>
      </c>
    </row>
    <row r="8" spans="1:17" x14ac:dyDescent="0.3">
      <c r="A8" s="65" t="s">
        <v>45</v>
      </c>
      <c r="B8" s="5">
        <f>SUM(B9:B11)</f>
        <v>276</v>
      </c>
      <c r="C8" s="5">
        <f>SUM(C9:C11)</f>
        <v>281</v>
      </c>
      <c r="D8" s="5">
        <f>SUM(D9:D11)</f>
        <v>286</v>
      </c>
      <c r="E8" s="5">
        <f>SUM(E9:E11)</f>
        <v>285</v>
      </c>
      <c r="F8" s="6">
        <f>SUM(F9:F11)</f>
        <v>1128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P8" s="67" t="s">
        <v>48</v>
      </c>
      <c r="Q8" s="70" t="s">
        <v>53</v>
      </c>
    </row>
    <row r="9" spans="1:17" x14ac:dyDescent="0.3">
      <c r="A9" s="2" t="s">
        <v>51</v>
      </c>
      <c r="B9" s="3">
        <v>91</v>
      </c>
      <c r="C9" s="3">
        <v>94</v>
      </c>
      <c r="D9" s="3">
        <v>93</v>
      </c>
      <c r="E9" s="3">
        <v>93</v>
      </c>
      <c r="F9" s="8">
        <f>SUM(B9:E9)</f>
        <v>371</v>
      </c>
      <c r="H9" s="12" t="s">
        <v>18</v>
      </c>
      <c r="I9" s="2">
        <f>$A$13</f>
        <v>0</v>
      </c>
      <c r="J9" s="3">
        <f t="shared" si="0"/>
        <v>0</v>
      </c>
      <c r="K9" s="13">
        <f>IF(J9=0,0,3)</f>
        <v>0</v>
      </c>
      <c r="P9" s="67" t="s">
        <v>49</v>
      </c>
      <c r="Q9" s="70" t="s">
        <v>58</v>
      </c>
    </row>
    <row r="10" spans="1:17" ht="15" thickBot="1" x14ac:dyDescent="0.35">
      <c r="A10" s="7" t="s">
        <v>52</v>
      </c>
      <c r="B10" s="3">
        <v>86</v>
      </c>
      <c r="C10" s="3">
        <v>91</v>
      </c>
      <c r="D10" s="3">
        <v>93</v>
      </c>
      <c r="E10" s="3">
        <v>92</v>
      </c>
      <c r="F10" s="8">
        <f>SUM(B10:E10)</f>
        <v>362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P10" s="68" t="s">
        <v>50</v>
      </c>
      <c r="Q10" s="72"/>
    </row>
    <row r="11" spans="1:17" ht="15.6" thickTop="1" thickBot="1" x14ac:dyDescent="0.35">
      <c r="A11" s="9" t="s">
        <v>58</v>
      </c>
      <c r="B11" s="10">
        <v>99</v>
      </c>
      <c r="C11" s="10">
        <v>96</v>
      </c>
      <c r="D11" s="10">
        <v>100</v>
      </c>
      <c r="E11" s="10">
        <v>100</v>
      </c>
      <c r="F11" s="11">
        <f>SUM(B11:E11)</f>
        <v>395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7" ht="15" thickBot="1" x14ac:dyDescent="0.35"/>
    <row r="13" spans="1:17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7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7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7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$A$11</f>
        <v>Karlon Alexander</v>
      </c>
      <c r="J16" s="21">
        <f t="shared" ref="J16:J36" si="1">IFERROR(VLOOKUP(I16,A:F,6,FALSE),0)</f>
        <v>395</v>
      </c>
    </row>
    <row r="17" spans="1:10" ht="15" thickBot="1" x14ac:dyDescent="0.35">
      <c r="H17" s="12" t="s">
        <v>15</v>
      </c>
      <c r="I17" s="2" t="str">
        <f>$A$9</f>
        <v>Ballaus Juliana</v>
      </c>
      <c r="J17" s="21">
        <f t="shared" si="1"/>
        <v>371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367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21">
        <f t="shared" si="1"/>
        <v>367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$A$10</f>
        <v>Ferstl Tobias</v>
      </c>
      <c r="J20" s="21">
        <f t="shared" si="1"/>
        <v>362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$A$19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$A$20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$A$21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$A$15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$A$16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$A$31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$A$30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2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35" priority="7"/>
  </conditionalFormatting>
  <conditionalFormatting sqref="A9">
    <cfRule type="duplicateValues" dxfId="34" priority="6"/>
  </conditionalFormatting>
  <conditionalFormatting sqref="A14">
    <cfRule type="duplicateValues" dxfId="33" priority="5"/>
  </conditionalFormatting>
  <conditionalFormatting sqref="A19">
    <cfRule type="duplicateValues" dxfId="32" priority="4"/>
  </conditionalFormatting>
  <conditionalFormatting sqref="A24">
    <cfRule type="duplicateValues" dxfId="31" priority="3"/>
  </conditionalFormatting>
  <conditionalFormatting sqref="P6:P10">
    <cfRule type="duplicateValues" dxfId="30" priority="2"/>
  </conditionalFormatting>
  <conditionalFormatting sqref="Q6:Q8">
    <cfRule type="duplicateValues" dxfId="2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8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ht="15.6" thickTop="1" thickBot="1" x14ac:dyDescent="0.35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1140</v>
      </c>
      <c r="K5" s="20">
        <f>IF(J5=0,0,3)</f>
        <v>3</v>
      </c>
      <c r="Q5" s="74" t="s">
        <v>54</v>
      </c>
      <c r="R5" s="75" t="s">
        <v>55</v>
      </c>
    </row>
    <row r="6" spans="1:18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$A$13</f>
        <v>0</v>
      </c>
      <c r="J6" s="3">
        <f t="shared" si="0"/>
        <v>0</v>
      </c>
      <c r="K6" s="13">
        <f>IF(J6=0,0,3)</f>
        <v>0</v>
      </c>
      <c r="Q6" s="71" t="s">
        <v>46</v>
      </c>
      <c r="R6" s="73" t="s">
        <v>51</v>
      </c>
    </row>
    <row r="7" spans="1:18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  <c r="Q7" s="69" t="s">
        <v>47</v>
      </c>
      <c r="R7" s="70" t="s">
        <v>52</v>
      </c>
    </row>
    <row r="8" spans="1:18" x14ac:dyDescent="0.3">
      <c r="A8" s="65" t="s">
        <v>45</v>
      </c>
      <c r="B8" s="5">
        <f>SUM(B9:B11)</f>
        <v>285</v>
      </c>
      <c r="C8" s="5">
        <f>SUM(C9:C11)</f>
        <v>287</v>
      </c>
      <c r="D8" s="5">
        <f>SUM(D9:D11)</f>
        <v>282</v>
      </c>
      <c r="E8" s="5">
        <f>SUM(E9:E11)</f>
        <v>286</v>
      </c>
      <c r="F8" s="6">
        <f>SUM(F9:F11)</f>
        <v>1140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Q8" s="67" t="s">
        <v>48</v>
      </c>
      <c r="R8" s="70" t="s">
        <v>53</v>
      </c>
    </row>
    <row r="9" spans="1:18" x14ac:dyDescent="0.3">
      <c r="A9" s="2" t="s">
        <v>58</v>
      </c>
      <c r="B9" s="3">
        <v>97</v>
      </c>
      <c r="C9" s="3">
        <v>98</v>
      </c>
      <c r="D9" s="3">
        <v>98</v>
      </c>
      <c r="E9" s="3">
        <v>99</v>
      </c>
      <c r="F9" s="8">
        <f>SUM(B9:E9)</f>
        <v>392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  <c r="Q9" s="67" t="s">
        <v>49</v>
      </c>
      <c r="R9" s="70" t="s">
        <v>58</v>
      </c>
    </row>
    <row r="10" spans="1:18" ht="15" thickBot="1" x14ac:dyDescent="0.35">
      <c r="A10" s="7" t="s">
        <v>51</v>
      </c>
      <c r="B10" s="3">
        <v>99</v>
      </c>
      <c r="C10" s="3">
        <v>93</v>
      </c>
      <c r="D10" s="3">
        <v>95</v>
      </c>
      <c r="E10" s="3">
        <v>97</v>
      </c>
      <c r="F10" s="8">
        <f>SUM(B10:E10)</f>
        <v>384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Q10" s="68" t="s">
        <v>50</v>
      </c>
      <c r="R10" s="72"/>
    </row>
    <row r="11" spans="1:18" ht="15.6" thickTop="1" thickBot="1" x14ac:dyDescent="0.35">
      <c r="A11" s="9" t="s">
        <v>52</v>
      </c>
      <c r="B11" s="10">
        <v>89</v>
      </c>
      <c r="C11" s="10">
        <v>96</v>
      </c>
      <c r="D11" s="10">
        <v>89</v>
      </c>
      <c r="E11" s="10">
        <v>90</v>
      </c>
      <c r="F11" s="11">
        <f>SUM(B11:E11)</f>
        <v>364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8" ht="15" thickBot="1" x14ac:dyDescent="0.35"/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392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384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364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12" t="s">
        <v>20</v>
      </c>
      <c r="I22" s="2">
        <f>$A$24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$A$16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$A$5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$A$35</f>
        <v>0</v>
      </c>
      <c r="J31" s="8">
        <f t="shared" si="1"/>
        <v>0</v>
      </c>
    </row>
    <row r="32" spans="1:10" ht="15" thickBot="1" x14ac:dyDescent="0.35">
      <c r="H32" s="7" t="s">
        <v>30</v>
      </c>
      <c r="I32" s="2">
        <f>$A$25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$A$30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$A$31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8" priority="7"/>
  </conditionalFormatting>
  <conditionalFormatting sqref="A9">
    <cfRule type="duplicateValues" dxfId="27" priority="6"/>
  </conditionalFormatting>
  <conditionalFormatting sqref="A14">
    <cfRule type="duplicateValues" dxfId="26" priority="5"/>
  </conditionalFormatting>
  <conditionalFormatting sqref="A19">
    <cfRule type="duplicateValues" dxfId="25" priority="4"/>
  </conditionalFormatting>
  <conditionalFormatting sqref="A24">
    <cfRule type="duplicateValues" dxfId="24" priority="3"/>
  </conditionalFormatting>
  <conditionalFormatting sqref="Q6:Q10">
    <cfRule type="duplicateValues" dxfId="23" priority="2"/>
  </conditionalFormatting>
  <conditionalFormatting sqref="R6:R8">
    <cfRule type="duplicateValues" dxfId="22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184</v>
      </c>
      <c r="C3" s="5">
        <f>SUM(C4:C6)</f>
        <v>177</v>
      </c>
      <c r="D3" s="5">
        <f>SUM(D4:D6)</f>
        <v>178</v>
      </c>
      <c r="E3" s="5">
        <f>SUM(E4:E6)</f>
        <v>174</v>
      </c>
      <c r="F3" s="6">
        <f>SUM(F4:F6)</f>
        <v>713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91</v>
      </c>
      <c r="D4" s="3">
        <v>89</v>
      </c>
      <c r="E4" s="3">
        <v>88</v>
      </c>
      <c r="F4" s="8">
        <f>SUM(B4:E4)</f>
        <v>361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ht="15.6" thickTop="1" thickBot="1" x14ac:dyDescent="0.35">
      <c r="A5" s="7" t="s">
        <v>47</v>
      </c>
      <c r="B5" s="3">
        <v>91</v>
      </c>
      <c r="C5" s="3">
        <v>86</v>
      </c>
      <c r="D5" s="3">
        <v>89</v>
      </c>
      <c r="E5" s="3">
        <v>86</v>
      </c>
      <c r="F5" s="8">
        <f>SUM(B5:E5)</f>
        <v>352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1150</v>
      </c>
      <c r="K5" s="20">
        <f>IF(J5=0,0,3)</f>
        <v>3</v>
      </c>
      <c r="Q5" s="74" t="s">
        <v>54</v>
      </c>
      <c r="R5" s="75" t="s">
        <v>55</v>
      </c>
    </row>
    <row r="6" spans="1:18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713</v>
      </c>
      <c r="K6" s="13">
        <f>IF(J6=0,0,1)</f>
        <v>1</v>
      </c>
      <c r="Q6" s="71" t="s">
        <v>46</v>
      </c>
      <c r="R6" s="73" t="s">
        <v>51</v>
      </c>
    </row>
    <row r="7" spans="1:18" ht="15" thickBot="1" x14ac:dyDescent="0.35">
      <c r="A7" s="66"/>
      <c r="H7" s="7" t="s">
        <v>16</v>
      </c>
      <c r="I7" s="2">
        <f>$A$18</f>
        <v>0</v>
      </c>
      <c r="J7" s="3">
        <f t="shared" si="0"/>
        <v>0</v>
      </c>
      <c r="K7" s="13">
        <f>IF(J7=0,0,2)</f>
        <v>0</v>
      </c>
      <c r="Q7" s="69" t="s">
        <v>47</v>
      </c>
      <c r="R7" s="70" t="s">
        <v>52</v>
      </c>
    </row>
    <row r="8" spans="1:18" x14ac:dyDescent="0.3">
      <c r="A8" s="65" t="s">
        <v>45</v>
      </c>
      <c r="B8" s="5">
        <f>SUM(B9:B11)</f>
        <v>283</v>
      </c>
      <c r="C8" s="5">
        <f>SUM(C9:C11)</f>
        <v>291</v>
      </c>
      <c r="D8" s="5">
        <f>SUM(D9:D11)</f>
        <v>287</v>
      </c>
      <c r="E8" s="5">
        <f>SUM(E9:E11)</f>
        <v>289</v>
      </c>
      <c r="F8" s="6">
        <f>SUM(F9:F11)</f>
        <v>1150</v>
      </c>
      <c r="H8" s="12" t="s">
        <v>17</v>
      </c>
      <c r="I8" s="2">
        <f>$A$13</f>
        <v>0</v>
      </c>
      <c r="J8" s="3">
        <f t="shared" si="0"/>
        <v>0</v>
      </c>
      <c r="K8" s="13">
        <f>IF(J8=0,0,1)</f>
        <v>0</v>
      </c>
      <c r="Q8" s="67" t="s">
        <v>48</v>
      </c>
      <c r="R8" s="70" t="s">
        <v>53</v>
      </c>
    </row>
    <row r="9" spans="1:18" x14ac:dyDescent="0.3">
      <c r="A9" s="2" t="s">
        <v>58</v>
      </c>
      <c r="B9" s="3">
        <v>98</v>
      </c>
      <c r="C9" s="3">
        <v>99</v>
      </c>
      <c r="D9" s="3">
        <v>98</v>
      </c>
      <c r="E9" s="3">
        <v>99</v>
      </c>
      <c r="F9" s="8">
        <f>SUM(B9:E9)</f>
        <v>394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  <c r="Q9" s="67" t="s">
        <v>49</v>
      </c>
      <c r="R9" s="70" t="s">
        <v>58</v>
      </c>
    </row>
    <row r="10" spans="1:18" ht="15" thickBot="1" x14ac:dyDescent="0.35">
      <c r="A10" s="7" t="s">
        <v>51</v>
      </c>
      <c r="B10" s="3">
        <v>91</v>
      </c>
      <c r="C10" s="3">
        <v>96</v>
      </c>
      <c r="D10" s="3">
        <v>94</v>
      </c>
      <c r="E10" s="3">
        <v>97</v>
      </c>
      <c r="F10" s="8">
        <f>SUM(B10:E10)</f>
        <v>378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Q10" s="68" t="s">
        <v>50</v>
      </c>
      <c r="R10" s="72"/>
    </row>
    <row r="11" spans="1:18" ht="15.6" thickTop="1" thickBot="1" x14ac:dyDescent="0.35">
      <c r="A11" s="9" t="s">
        <v>52</v>
      </c>
      <c r="B11" s="10">
        <v>94</v>
      </c>
      <c r="C11" s="10">
        <v>96</v>
      </c>
      <c r="D11" s="10">
        <v>95</v>
      </c>
      <c r="E11" s="10">
        <v>93</v>
      </c>
      <c r="F11" s="11">
        <f>SUM(B11:E11)</f>
        <v>378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8" ht="15" thickBot="1" x14ac:dyDescent="0.35"/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394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378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378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$A$4</f>
        <v>Wotruba Elfriede</v>
      </c>
      <c r="J19" s="8">
        <f t="shared" si="1"/>
        <v>361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$A$5</f>
        <v>Seebacher Thomas</v>
      </c>
      <c r="J20" s="8">
        <f t="shared" si="1"/>
        <v>352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$A$24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$A$16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$A$30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$A$31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$A$25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$A$26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$A$36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$A$20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$A$21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1" priority="7"/>
  </conditionalFormatting>
  <conditionalFormatting sqref="A9">
    <cfRule type="duplicateValues" dxfId="20" priority="6"/>
  </conditionalFormatting>
  <conditionalFormatting sqref="A14">
    <cfRule type="duplicateValues" dxfId="19" priority="5"/>
  </conditionalFormatting>
  <conditionalFormatting sqref="A19">
    <cfRule type="duplicateValues" dxfId="18" priority="4"/>
  </conditionalFormatting>
  <conditionalFormatting sqref="A24">
    <cfRule type="duplicateValues" dxfId="17" priority="3"/>
  </conditionalFormatting>
  <conditionalFormatting sqref="Q6:Q10">
    <cfRule type="duplicateValues" dxfId="16" priority="2"/>
  </conditionalFormatting>
  <conditionalFormatting sqref="R6:R8">
    <cfRule type="duplicateValues" dxfId="15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8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ht="15.6" thickTop="1" thickBot="1" x14ac:dyDescent="0.35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1137</v>
      </c>
      <c r="K5" s="20">
        <f>IF(J5=0,0,3)</f>
        <v>3</v>
      </c>
      <c r="Q5" s="74" t="s">
        <v>54</v>
      </c>
      <c r="R5" s="75" t="s">
        <v>55</v>
      </c>
    </row>
    <row r="6" spans="1:18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$A$23</f>
        <v>0</v>
      </c>
      <c r="J6" s="3">
        <f t="shared" si="0"/>
        <v>0</v>
      </c>
      <c r="K6" s="13">
        <f>IF(J6=0,0,3)</f>
        <v>0</v>
      </c>
      <c r="Q6" s="71" t="s">
        <v>46</v>
      </c>
      <c r="R6" s="73" t="s">
        <v>51</v>
      </c>
    </row>
    <row r="7" spans="1:18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  <c r="Q7" s="69" t="s">
        <v>47</v>
      </c>
      <c r="R7" s="70" t="s">
        <v>52</v>
      </c>
    </row>
    <row r="8" spans="1:18" x14ac:dyDescent="0.3">
      <c r="A8" s="65" t="s">
        <v>45</v>
      </c>
      <c r="B8" s="5">
        <f>SUM(B9:B11)</f>
        <v>282</v>
      </c>
      <c r="C8" s="5">
        <f>SUM(C9:C11)</f>
        <v>284</v>
      </c>
      <c r="D8" s="5">
        <f>SUM(D9:D11)</f>
        <v>289</v>
      </c>
      <c r="E8" s="5">
        <f>SUM(E9:E11)</f>
        <v>282</v>
      </c>
      <c r="F8" s="6">
        <f>SUM(F9:F11)</f>
        <v>1137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Q8" s="67" t="s">
        <v>48</v>
      </c>
      <c r="R8" s="70" t="s">
        <v>53</v>
      </c>
    </row>
    <row r="9" spans="1:18" x14ac:dyDescent="0.3">
      <c r="A9" s="2" t="s">
        <v>58</v>
      </c>
      <c r="B9" s="3">
        <v>99</v>
      </c>
      <c r="C9" s="3">
        <v>98</v>
      </c>
      <c r="D9" s="3">
        <v>98</v>
      </c>
      <c r="E9" s="3">
        <v>100</v>
      </c>
      <c r="F9" s="8">
        <f>SUM(B9:E9)</f>
        <v>395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  <c r="Q9" s="67" t="s">
        <v>49</v>
      </c>
      <c r="R9" s="70" t="s">
        <v>58</v>
      </c>
    </row>
    <row r="10" spans="1:18" ht="15" thickBot="1" x14ac:dyDescent="0.35">
      <c r="A10" s="7" t="s">
        <v>51</v>
      </c>
      <c r="B10" s="3">
        <v>93</v>
      </c>
      <c r="C10" s="3">
        <v>96</v>
      </c>
      <c r="D10" s="3">
        <v>98</v>
      </c>
      <c r="E10" s="3">
        <v>94</v>
      </c>
      <c r="F10" s="8">
        <f>SUM(B10:E10)</f>
        <v>381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  <c r="Q10" s="68" t="s">
        <v>50</v>
      </c>
      <c r="R10" s="72"/>
    </row>
    <row r="11" spans="1:18" ht="15.6" thickTop="1" thickBot="1" x14ac:dyDescent="0.35">
      <c r="A11" s="9" t="s">
        <v>52</v>
      </c>
      <c r="B11" s="10">
        <v>90</v>
      </c>
      <c r="C11" s="10">
        <v>90</v>
      </c>
      <c r="D11" s="10">
        <v>93</v>
      </c>
      <c r="E11" s="10">
        <v>88</v>
      </c>
      <c r="F11" s="11">
        <f>SUM(B11:E11)</f>
        <v>361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8" ht="15" thickBot="1" x14ac:dyDescent="0.35"/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395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381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361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$A$24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$A$6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4" priority="7"/>
  </conditionalFormatting>
  <conditionalFormatting sqref="A9">
    <cfRule type="duplicateValues" dxfId="13" priority="6"/>
  </conditionalFormatting>
  <conditionalFormatting sqref="A14">
    <cfRule type="duplicateValues" dxfId="12" priority="5"/>
  </conditionalFormatting>
  <conditionalFormatting sqref="A19">
    <cfRule type="duplicateValues" dxfId="11" priority="4"/>
  </conditionalFormatting>
  <conditionalFormatting sqref="A24">
    <cfRule type="duplicateValues" dxfId="10" priority="3"/>
  </conditionalFormatting>
  <conditionalFormatting sqref="Q6:Q10">
    <cfRule type="duplicateValues" dxfId="9" priority="2"/>
  </conditionalFormatting>
  <conditionalFormatting sqref="R6:R8">
    <cfRule type="duplicateValues" dxfId="8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179</v>
      </c>
      <c r="C3" s="5">
        <f>SUM(C4:C6)</f>
        <v>181</v>
      </c>
      <c r="D3" s="5">
        <f>SUM(D4:D6)</f>
        <v>181</v>
      </c>
      <c r="E3" s="5">
        <f>SUM(E4:E6)</f>
        <v>175</v>
      </c>
      <c r="F3" s="6">
        <f>SUM(F4:F6)</f>
        <v>716</v>
      </c>
      <c r="H3" s="84" t="s">
        <v>10</v>
      </c>
      <c r="I3" s="85"/>
      <c r="J3" s="85"/>
      <c r="K3" s="86"/>
    </row>
    <row r="4" spans="1:18" ht="15" thickBot="1" x14ac:dyDescent="0.35">
      <c r="A4" s="18" t="s">
        <v>47</v>
      </c>
      <c r="B4" s="3">
        <v>90</v>
      </c>
      <c r="C4" s="3">
        <v>89</v>
      </c>
      <c r="D4" s="3">
        <v>92</v>
      </c>
      <c r="E4" s="3">
        <v>89</v>
      </c>
      <c r="F4" s="8">
        <f>SUM(B4:E4)</f>
        <v>360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ht="15.6" thickTop="1" thickBot="1" x14ac:dyDescent="0.35">
      <c r="A5" s="7" t="s">
        <v>46</v>
      </c>
      <c r="B5" s="3">
        <v>89</v>
      </c>
      <c r="C5" s="3">
        <v>92</v>
      </c>
      <c r="D5" s="3">
        <v>89</v>
      </c>
      <c r="E5" s="3">
        <v>86</v>
      </c>
      <c r="F5" s="8">
        <f>SUM(B5:E5)</f>
        <v>356</v>
      </c>
      <c r="H5" s="17" t="s">
        <v>14</v>
      </c>
      <c r="I5" s="18" t="str">
        <f>$A$3</f>
        <v>SV Gröbming</v>
      </c>
      <c r="J5" s="19">
        <f t="shared" ref="J5:J11" si="0">IFERROR(VLOOKUP(I5,A:F,6,FALSE),0)</f>
        <v>716</v>
      </c>
      <c r="K5" s="20">
        <f>IF(J5=0,0,3)</f>
        <v>3</v>
      </c>
      <c r="Q5" s="74" t="s">
        <v>54</v>
      </c>
      <c r="R5" s="75" t="s">
        <v>55</v>
      </c>
    </row>
    <row r="6" spans="1:18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394</v>
      </c>
      <c r="K6" s="13">
        <f>IF(J6=0,0,1)</f>
        <v>1</v>
      </c>
      <c r="Q6" s="71" t="s">
        <v>46</v>
      </c>
      <c r="R6" s="73" t="s">
        <v>51</v>
      </c>
    </row>
    <row r="7" spans="1:18" ht="15" thickBot="1" x14ac:dyDescent="0.35">
      <c r="A7" s="66"/>
      <c r="H7" s="7" t="s">
        <v>16</v>
      </c>
      <c r="I7" s="2">
        <f>$A$23</f>
        <v>0</v>
      </c>
      <c r="J7" s="3">
        <f t="shared" si="0"/>
        <v>0</v>
      </c>
      <c r="K7" s="13">
        <f>IF(J7=0,0,2)</f>
        <v>0</v>
      </c>
      <c r="Q7" s="69" t="s">
        <v>47</v>
      </c>
      <c r="R7" s="70" t="s">
        <v>52</v>
      </c>
    </row>
    <row r="8" spans="1:18" x14ac:dyDescent="0.3">
      <c r="A8" s="65" t="s">
        <v>45</v>
      </c>
      <c r="B8" s="5">
        <f>SUM(B9:B11)</f>
        <v>97</v>
      </c>
      <c r="C8" s="5">
        <f>SUM(C9:C11)</f>
        <v>100</v>
      </c>
      <c r="D8" s="5">
        <f>SUM(D9:D11)</f>
        <v>100</v>
      </c>
      <c r="E8" s="5">
        <f>SUM(E9:E11)</f>
        <v>97</v>
      </c>
      <c r="F8" s="6">
        <f>SUM(F9:F11)</f>
        <v>394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Q8" s="67" t="s">
        <v>48</v>
      </c>
      <c r="R8" s="70" t="s">
        <v>53</v>
      </c>
    </row>
    <row r="9" spans="1:18" x14ac:dyDescent="0.3">
      <c r="A9" s="2" t="s">
        <v>58</v>
      </c>
      <c r="B9" s="3">
        <v>97</v>
      </c>
      <c r="C9" s="3">
        <v>100</v>
      </c>
      <c r="D9" s="3">
        <v>100</v>
      </c>
      <c r="E9" s="3">
        <v>97</v>
      </c>
      <c r="F9" s="8">
        <f>SUM(B9:E9)</f>
        <v>394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  <c r="Q9" s="67" t="s">
        <v>49</v>
      </c>
      <c r="R9" s="70" t="s">
        <v>58</v>
      </c>
    </row>
    <row r="10" spans="1:18" ht="15" thickBot="1" x14ac:dyDescent="0.35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  <c r="Q10" s="68" t="s">
        <v>50</v>
      </c>
      <c r="R10" s="72"/>
    </row>
    <row r="11" spans="1:18" ht="15.6" thickTop="1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8" ht="15" thickBot="1" x14ac:dyDescent="0.35"/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394</v>
      </c>
    </row>
    <row r="17" spans="1:10" ht="15" thickBot="1" x14ac:dyDescent="0.35">
      <c r="H17" s="12" t="s">
        <v>15</v>
      </c>
      <c r="I17" s="2" t="str">
        <f>$A$4</f>
        <v>Seebacher Thomas</v>
      </c>
      <c r="J17" s="8">
        <f t="shared" si="1"/>
        <v>360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$A$5</f>
        <v>Wotruba Elfriede</v>
      </c>
      <c r="J18" s="8">
        <f t="shared" si="1"/>
        <v>356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$A$24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$A$19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$A$14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$A$6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$A$11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$A$10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$A$15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2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7" priority="8"/>
  </conditionalFormatting>
  <conditionalFormatting sqref="A9">
    <cfRule type="duplicateValues" dxfId="6" priority="7"/>
  </conditionalFormatting>
  <conditionalFormatting sqref="A14">
    <cfRule type="duplicateValues" dxfId="5" priority="6"/>
  </conditionalFormatting>
  <conditionalFormatting sqref="A19">
    <cfRule type="duplicateValues" dxfId="4" priority="5"/>
  </conditionalFormatting>
  <conditionalFormatting sqref="A29">
    <cfRule type="duplicateValues" dxfId="3" priority="4"/>
  </conditionalFormatting>
  <conditionalFormatting sqref="A24">
    <cfRule type="duplicateValues" dxfId="2" priority="3"/>
  </conditionalFormatting>
  <conditionalFormatting sqref="Q6:Q10">
    <cfRule type="duplicateValues" dxfId="1" priority="2"/>
  </conditionalFormatting>
  <conditionalFormatting sqref="R6:R8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Unterliga 2025_26 Mannschaft</vt:lpstr>
      <vt:lpstr>Unterliga 2025_26 Einzel</vt:lpstr>
      <vt:lpstr>Runde 1</vt:lpstr>
      <vt:lpstr>Runde 2</vt:lpstr>
      <vt:lpstr>Runde 3</vt:lpstr>
      <vt:lpstr>Runde 4</vt:lpstr>
      <vt:lpstr>Runde 5</vt:lpstr>
      <vt:lpstr>Runde 6</vt:lpstr>
      <vt:lpstr>Runde 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Peter Pointner</cp:lastModifiedBy>
  <dcterms:created xsi:type="dcterms:W3CDTF">2021-10-25T08:15:01Z</dcterms:created>
  <dcterms:modified xsi:type="dcterms:W3CDTF">2026-04-29T06:56:15Z</dcterms:modified>
</cp:coreProperties>
</file>